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C:\Users\IEEA\Desktop\EJERCICIO 2026\1° TRIMESTRE 2026\F. XXIX\PORTAL INST\"/>
    </mc:Choice>
  </mc:AlternateContent>
  <xr:revisionPtr revIDLastSave="0" documentId="8_{797B04C3-126C-4B2D-A443-C217EC5B80A8}" xr6:coauthVersionLast="43" xr6:coauthVersionMax="43" xr10:uidLastSave="{00000000-0000-0000-0000-000000000000}"/>
  <bookViews>
    <workbookView xWindow="-120" yWindow="-120" windowWidth="29040" windowHeight="15720" xr2:uid="{00000000-000D-0000-FFFF-FFFF00000000}"/>
  </bookViews>
  <sheets>
    <sheet name="1. RPP_METAS" sheetId="1" r:id="rId1"/>
    <sheet name="2. RPP_RAMO11" sheetId="2" r:id="rId2"/>
    <sheet name="3. RPP_RAMO33" sheetId="3" r:id="rId3"/>
    <sheet name="4. RPP_FIGURA_FORMACIÓN" sheetId="4" r:id="rId4"/>
    <sheet name="5. APORTACION ESTATAL" sheetId="5" r:id="rId5"/>
  </sheets>
  <externalReferences>
    <externalReference r:id="rId6"/>
    <externalReference r:id="rId7"/>
    <externalReference r:id="rId8"/>
  </externalReferences>
  <definedNames>
    <definedName name="_xlnm._FilterDatabase" localSheetId="0" hidden="1">'1. RPP_METAS'!$B$6:$O$19</definedName>
    <definedName name="_xlnm._FilterDatabase" localSheetId="2" hidden="1">'3. RPP_RAMO33'!$B$26:$K$26</definedName>
    <definedName name="_xlnm.Print_Area" localSheetId="0">'1. RPP_METAS'!$A$1:$AE$49</definedName>
    <definedName name="_xlnm.Print_Area" localSheetId="1">'2. RPP_RAMO11'!$A$1:$Q$39</definedName>
    <definedName name="estados" localSheetId="2">[1]catalogo!$A$1:$A$33</definedName>
    <definedName name="estados">[1]catalogo!$A$1:$A$33</definedName>
    <definedName name="Estados2020">[2]Listas!$A$1:$A$32</definedName>
    <definedName name="Mes">[2]Listas!$I$2:$I$13</definedName>
    <definedName name="partidas">[2]Listas!$Z$34:$AA$307</definedName>
    <definedName name="PERIODOS" localSheetId="2">[3]EDOS!$D$6:$D$17</definedName>
    <definedName name="PERIODOS">[3]EDOS!$D$6:$D$17</definedName>
    <definedName name="Z_1B285F79_A3DC_4565_B01C_4546026BFD60_.wvu.Cols" localSheetId="2" hidden="1">'3. RPP_RAMO33'!$O:$XFD</definedName>
    <definedName name="Z_1B285F79_A3DC_4565_B01C_4546026BFD60_.wvu.Cols" localSheetId="4" hidden="1">'5. APORTACION ESTATAL'!$I:$XFD</definedName>
    <definedName name="Z_1B285F79_A3DC_4565_B01C_4546026BFD60_.wvu.FilterData" localSheetId="2" hidden="1">'3. RPP_RAMO33'!$B$26:$K$26</definedName>
    <definedName name="Z_1B285F79_A3DC_4565_B01C_4546026BFD60_.wvu.Rows" localSheetId="2" hidden="1">'3. RPP_RAMO33'!$156:$1048576,'3. RPP_RAMO33'!#REF!</definedName>
    <definedName name="Z_1B285F79_A3DC_4565_B01C_4546026BFD60_.wvu.Rows" localSheetId="4" hidden="1">'5. APORTACION ESTATAL'!$56:$1048576</definedName>
    <definedName name="Z_1C6F7EB1_966B_4B9A_8DC7_91574CBFD378_.wvu.FilterData" localSheetId="2" hidden="1">'3. RPP_RAMO33'!$B$26:$K$85</definedName>
    <definedName name="Z_1C6F7EB1_966B_4B9A_8DC7_91574CBFD378_.wvu.Rows" localSheetId="2" hidden="1">'3. RPP_RAMO33'!$27:$27,'3. RPP_RAMO33'!#REF!,'3. RPP_RAMO33'!$30:$30,'3. RPP_RAMO33'!$31:$31,'3. RPP_RAMO33'!$33:$33,'3. RPP_RAMO33'!#REF!</definedName>
    <definedName name="Z_1C6F7EB1_966B_4B9A_8DC7_91574CBFD378_.wvu.Rows" localSheetId="3" hidden="1">'4. RPP_FIGURA_FORMACIÓN'!#REF!,'4. RPP_FIGURA_FORMACIÓN'!#REF!</definedName>
    <definedName name="Z_7983620A_C3CD_468B_930E_290E06D43280_.wvu.Cols" localSheetId="2" hidden="1">'3. RPP_RAMO33'!$O:$XFD</definedName>
    <definedName name="Z_7983620A_C3CD_468B_930E_290E06D43280_.wvu.Cols" localSheetId="4" hidden="1">'5. APORTACION ESTATAL'!$I:$XFD</definedName>
    <definedName name="Z_7983620A_C3CD_468B_930E_290E06D43280_.wvu.FilterData" localSheetId="2" hidden="1">'3. RPP_RAMO33'!$B$26:$K$26</definedName>
    <definedName name="Z_7983620A_C3CD_468B_930E_290E06D43280_.wvu.Rows" localSheetId="2" hidden="1">'3. RPP_RAMO33'!$156:$1048576,'3. RPP_RAMO33'!#REF!</definedName>
    <definedName name="Z_7983620A_C3CD_468B_930E_290E06D43280_.wvu.Rows" localSheetId="4" hidden="1">'5. APORTACION ESTATAL'!$56:$1048576</definedName>
    <definedName name="Z_80E7DA02_1B60_4892_8DF8_F1D90CFB8D6E_.wvu.FilterData" localSheetId="2" hidden="1">'3. RPP_RAMO33'!$B$26:$K$85</definedName>
    <definedName name="Z_80E7DA02_1B60_4892_8DF8_F1D90CFB8D6E_.wvu.Rows" localSheetId="2" hidden="1">'3. RPP_RAMO33'!$27:$27,'3. RPP_RAMO33'!#REF!,'3. RPP_RAMO33'!$30:$30,'3. RPP_RAMO33'!$31:$31,'3. RPP_RAMO33'!$33:$33,'3. RPP_RAMO33'!#REF!</definedName>
    <definedName name="Z_80E7DA02_1B60_4892_8DF8_F1D90CFB8D6E_.wvu.Rows" localSheetId="3" hidden="1">'4. RPP_FIGURA_FORMACIÓN'!#REF!,'4. RPP_FIGURA_FORMACIÓN'!#REF!</definedName>
    <definedName name="Z_D74BCB23_1516_412E_B6F3_088F98D88FC8_.wvu.Cols" localSheetId="2" hidden="1">'3. RPP_RAMO33'!$O:$XFD</definedName>
    <definedName name="Z_D74BCB23_1516_412E_B6F3_088F98D88FC8_.wvu.Cols" localSheetId="4" hidden="1">'5. APORTACION ESTATAL'!$I:$XFD</definedName>
    <definedName name="Z_D74BCB23_1516_412E_B6F3_088F98D88FC8_.wvu.FilterData" localSheetId="2" hidden="1">'3. RPP_RAMO33'!$B$26:$K$26</definedName>
    <definedName name="Z_D74BCB23_1516_412E_B6F3_088F98D88FC8_.wvu.Rows" localSheetId="2" hidden="1">'3. RPP_RAMO33'!$156:$1048576,'3. RPP_RAMO33'!#REF!</definedName>
    <definedName name="Z_D74BCB23_1516_412E_B6F3_088F98D88FC8_.wvu.Rows" localSheetId="3" hidden="1">'4. RPP_FIGURA_FORMACIÓN'!#REF!,'4. RPP_FIGURA_FORMACIÓN'!#REF!</definedName>
    <definedName name="Z_D74BCB23_1516_412E_B6F3_088F98D88FC8_.wvu.Rows" localSheetId="4" hidden="1">'5. APORTACION ESTATAL'!$56:$1048576</definedName>
    <definedName name="Z_E42DFDCF_263A_44ED_973B_7D34AF1F44E1_.wvu.FilterData" localSheetId="2" hidden="1">'3. RPP_RAMO33'!$B$26:$K$85</definedName>
    <definedName name="Z_E42DFDCF_263A_44ED_973B_7D34AF1F44E1_.wvu.Rows" localSheetId="3" hidden="1">'4. RPP_FIGURA_FORMACIÓN'!#REF!,'4. RPP_FIGURA_FORMACIÓN'!#REF!</definedName>
    <definedName name="Z_ED49C49A_6049_47A5_8E7A_75CF87152D2E_.wvu.Cols" localSheetId="1" hidden="1">'2. RPP_RAMO11'!$Q:$XFD</definedName>
    <definedName name="Z_ED49C49A_6049_47A5_8E7A_75CF87152D2E_.wvu.Cols" localSheetId="2" hidden="1">'3. RPP_RAMO33'!$O:$XFD</definedName>
    <definedName name="Z_ED49C49A_6049_47A5_8E7A_75CF87152D2E_.wvu.Cols" localSheetId="3" hidden="1">'4. RPP_FIGURA_FORMACIÓN'!$M:$XFD</definedName>
    <definedName name="Z_ED49C49A_6049_47A5_8E7A_75CF87152D2E_.wvu.Cols" localSheetId="4" hidden="1">'5. APORTACION ESTATAL'!$I:$XFD</definedName>
    <definedName name="Z_ED49C49A_6049_47A5_8E7A_75CF87152D2E_.wvu.FilterData" localSheetId="2" hidden="1">'3. RPP_RAMO33'!$B$26:$K$85</definedName>
    <definedName name="Z_ED49C49A_6049_47A5_8E7A_75CF87152D2E_.wvu.Rows" localSheetId="1" hidden="1">'2. RPP_RAMO11'!$35:$1048576,'2. RPP_RAMO11'!#REF!,'2. RPP_RAMO11'!#REF!,'2. RPP_RAMO11'!#REF!,'2. RPP_RAMO11'!#REF!,'2. RPP_RAMO11'!#REF!,'2. RPP_RAMO11'!#REF!,'2. RPP_RAMO11'!#REF!</definedName>
    <definedName name="Z_ED49C49A_6049_47A5_8E7A_75CF87152D2E_.wvu.Rows" localSheetId="2" hidden="1">'3. RPP_RAMO33'!$129:$1048576,'3. RPP_RAMO33'!#REF!</definedName>
    <definedName name="Z_ED49C49A_6049_47A5_8E7A_75CF87152D2E_.wvu.Rows" localSheetId="3" hidden="1">'4. RPP_FIGURA_FORMACIÓN'!$49:$1048576,'4. RPP_FIGURA_FORMACIÓN'!#REF!</definedName>
    <definedName name="Z_ED49C49A_6049_47A5_8E7A_75CF87152D2E_.wvu.Rows" localSheetId="4" hidden="1">'5. APORTACION ESTATAL'!$55:$1048576</definedName>
    <definedName name="Z_FAE10B0D_9AB1_42AB_8AC7_8F9C76D18A26_.wvu.FilterData" localSheetId="2" hidden="1">'3. RPP_RAMO33'!$B$26:$K$26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ARRAYTEXT_WF"/>
        <xcalcf:feature name="microsoft.com:LAMBDA_WF"/>
        <xcalcf:feature name="microsoft.com:LET_WF"/>
      </xcalcf:calcFeatures>
    </ext>
  </extLst>
</workbook>
</file>

<file path=xl/calcChain.xml><?xml version="1.0" encoding="utf-8"?>
<calcChain xmlns="http://schemas.openxmlformats.org/spreadsheetml/2006/main">
  <c r="M25" i="2" l="1"/>
  <c r="D13" i="3"/>
  <c r="D12" i="3"/>
  <c r="L77" i="3"/>
  <c r="L78" i="3"/>
  <c r="L79" i="3"/>
  <c r="L80" i="3"/>
  <c r="L81" i="3"/>
  <c r="L36" i="3" l="1"/>
  <c r="M31" i="2" l="1"/>
  <c r="M27" i="2"/>
  <c r="P30" i="2"/>
  <c r="V9" i="1" l="1"/>
  <c r="U9" i="1"/>
  <c r="V8" i="1"/>
  <c r="U8" i="1"/>
  <c r="V7" i="1"/>
  <c r="U7" i="1"/>
  <c r="R8" i="1"/>
  <c r="S8" i="1"/>
  <c r="R9" i="1"/>
  <c r="S9" i="1"/>
  <c r="S7" i="1"/>
  <c r="R7" i="1"/>
  <c r="I13" i="2" l="1"/>
  <c r="H13" i="2"/>
  <c r="G13" i="2"/>
  <c r="E13" i="2"/>
  <c r="D13" i="2"/>
  <c r="D14" i="2" s="1"/>
  <c r="C13" i="2"/>
  <c r="L39" i="3" l="1"/>
  <c r="L40" i="3"/>
  <c r="F53" i="5" l="1"/>
  <c r="E53" i="5"/>
  <c r="D53" i="5"/>
  <c r="G52" i="5"/>
  <c r="C52" i="5"/>
  <c r="G51" i="5"/>
  <c r="C51" i="5"/>
  <c r="G50" i="5"/>
  <c r="C50" i="5"/>
  <c r="G49" i="5"/>
  <c r="C49" i="5"/>
  <c r="G48" i="5"/>
  <c r="C48" i="5"/>
  <c r="G47" i="5"/>
  <c r="C47" i="5"/>
  <c r="G46" i="5"/>
  <c r="C46" i="5"/>
  <c r="G45" i="5"/>
  <c r="C45" i="5"/>
  <c r="G44" i="5"/>
  <c r="C44" i="5"/>
  <c r="G43" i="5"/>
  <c r="C43" i="5"/>
  <c r="G42" i="5"/>
  <c r="C42" i="5"/>
  <c r="G41" i="5"/>
  <c r="C41" i="5"/>
  <c r="G40" i="5"/>
  <c r="C40" i="5"/>
  <c r="G39" i="5"/>
  <c r="C39" i="5"/>
  <c r="G38" i="5"/>
  <c r="C38" i="5"/>
  <c r="G37" i="5"/>
  <c r="C37" i="5"/>
  <c r="G36" i="5"/>
  <c r="C36" i="5"/>
  <c r="G35" i="5"/>
  <c r="C35" i="5"/>
  <c r="G34" i="5"/>
  <c r="C34" i="5"/>
  <c r="G33" i="5"/>
  <c r="C33" i="5"/>
  <c r="G32" i="5"/>
  <c r="C32" i="5"/>
  <c r="G31" i="5"/>
  <c r="C31" i="5"/>
  <c r="G30" i="5"/>
  <c r="C30" i="5"/>
  <c r="G29" i="5"/>
  <c r="C29" i="5"/>
  <c r="G28" i="5"/>
  <c r="C28" i="5"/>
  <c r="G27" i="5"/>
  <c r="C27" i="5"/>
  <c r="G26" i="5"/>
  <c r="C26" i="5"/>
  <c r="G25" i="5"/>
  <c r="C25" i="5"/>
  <c r="G24" i="5"/>
  <c r="C24" i="5"/>
  <c r="G23" i="5"/>
  <c r="C23" i="5"/>
  <c r="G22" i="5"/>
  <c r="C22" i="5"/>
  <c r="G21" i="5"/>
  <c r="C21" i="5"/>
  <c r="G20" i="5"/>
  <c r="C20" i="5"/>
  <c r="G19" i="5"/>
  <c r="C19" i="5"/>
  <c r="G18" i="5"/>
  <c r="C18" i="5"/>
  <c r="G17" i="5"/>
  <c r="C17" i="5"/>
  <c r="G16" i="5"/>
  <c r="G53" i="5" s="1"/>
  <c r="C16" i="5"/>
  <c r="F12" i="5"/>
  <c r="E12" i="5"/>
  <c r="D12" i="5"/>
  <c r="F11" i="5"/>
  <c r="E11" i="5"/>
  <c r="D11" i="5"/>
  <c r="F10" i="5"/>
  <c r="E10" i="5"/>
  <c r="D10" i="5"/>
  <c r="F9" i="5"/>
  <c r="E9" i="5"/>
  <c r="D9" i="5"/>
  <c r="L38" i="4"/>
  <c r="K38" i="4"/>
  <c r="G38" i="4"/>
  <c r="H22" i="4"/>
  <c r="G22" i="4"/>
  <c r="I21" i="4"/>
  <c r="I20" i="4"/>
  <c r="I19" i="4"/>
  <c r="I18" i="4"/>
  <c r="I17" i="4"/>
  <c r="I16" i="4"/>
  <c r="I15" i="4"/>
  <c r="I14" i="4"/>
  <c r="I13" i="4"/>
  <c r="O86" i="3"/>
  <c r="N86" i="3"/>
  <c r="M86" i="3"/>
  <c r="K86" i="3"/>
  <c r="J86" i="3"/>
  <c r="I86" i="3"/>
  <c r="H86" i="3"/>
  <c r="L85" i="3"/>
  <c r="L84" i="3"/>
  <c r="L83" i="3"/>
  <c r="L82" i="3"/>
  <c r="L76" i="3"/>
  <c r="L75" i="3"/>
  <c r="L74" i="3"/>
  <c r="L73" i="3"/>
  <c r="L72" i="3"/>
  <c r="L71" i="3"/>
  <c r="L70" i="3"/>
  <c r="L69" i="3"/>
  <c r="L68" i="3"/>
  <c r="L67" i="3"/>
  <c r="L66" i="3"/>
  <c r="L65" i="3"/>
  <c r="L64" i="3"/>
  <c r="L63" i="3"/>
  <c r="L62" i="3"/>
  <c r="L61" i="3"/>
  <c r="L60" i="3"/>
  <c r="L59" i="3"/>
  <c r="L58" i="3"/>
  <c r="L57" i="3"/>
  <c r="L56" i="3"/>
  <c r="L55" i="3"/>
  <c r="L54" i="3"/>
  <c r="L53" i="3"/>
  <c r="L52" i="3"/>
  <c r="L51" i="3"/>
  <c r="L50" i="3"/>
  <c r="L49" i="3"/>
  <c r="L48" i="3"/>
  <c r="L47" i="3"/>
  <c r="L46" i="3"/>
  <c r="L45" i="3"/>
  <c r="L44" i="3"/>
  <c r="L43" i="3"/>
  <c r="L42" i="3"/>
  <c r="L41" i="3"/>
  <c r="H12" i="3" s="1"/>
  <c r="O38" i="3"/>
  <c r="N38" i="3"/>
  <c r="M38" i="3"/>
  <c r="L38" i="3"/>
  <c r="K38" i="3"/>
  <c r="J38" i="3"/>
  <c r="I38" i="3"/>
  <c r="H38" i="3"/>
  <c r="O35" i="3"/>
  <c r="N35" i="3"/>
  <c r="M35" i="3"/>
  <c r="K35" i="3"/>
  <c r="J35" i="3"/>
  <c r="I35" i="3"/>
  <c r="H35" i="3"/>
  <c r="L33" i="3"/>
  <c r="L35" i="3" s="1"/>
  <c r="O32" i="3"/>
  <c r="N32" i="3"/>
  <c r="M32" i="3"/>
  <c r="K32" i="3"/>
  <c r="J32" i="3"/>
  <c r="I32" i="3"/>
  <c r="H32" i="3"/>
  <c r="L30" i="3"/>
  <c r="L32" i="3" s="1"/>
  <c r="O29" i="3"/>
  <c r="N29" i="3"/>
  <c r="M29" i="3"/>
  <c r="K29" i="3"/>
  <c r="J29" i="3"/>
  <c r="I29" i="3"/>
  <c r="H29" i="3"/>
  <c r="L27" i="3"/>
  <c r="L29" i="3" s="1"/>
  <c r="L14" i="3"/>
  <c r="J14" i="3"/>
  <c r="I14" i="3"/>
  <c r="G14" i="3"/>
  <c r="F14" i="3"/>
  <c r="E14" i="3"/>
  <c r="D14" i="3"/>
  <c r="L13" i="3"/>
  <c r="J13" i="3"/>
  <c r="I13" i="3"/>
  <c r="G13" i="3"/>
  <c r="F13" i="3"/>
  <c r="E13" i="3"/>
  <c r="L12" i="3"/>
  <c r="J12" i="3"/>
  <c r="I12" i="3"/>
  <c r="G12" i="3"/>
  <c r="F12" i="3"/>
  <c r="E12" i="3"/>
  <c r="H11" i="3"/>
  <c r="P32" i="2"/>
  <c r="O32" i="2"/>
  <c r="N32" i="2"/>
  <c r="K32" i="2"/>
  <c r="J32" i="2"/>
  <c r="I32" i="2"/>
  <c r="M32" i="2"/>
  <c r="O30" i="2"/>
  <c r="N30" i="2"/>
  <c r="K30" i="2"/>
  <c r="J30" i="2"/>
  <c r="I30" i="2"/>
  <c r="M29" i="2"/>
  <c r="P28" i="2"/>
  <c r="O28" i="2"/>
  <c r="N28" i="2"/>
  <c r="K28" i="2"/>
  <c r="J28" i="2"/>
  <c r="I28" i="2"/>
  <c r="P26" i="2"/>
  <c r="O26" i="2"/>
  <c r="N26" i="2"/>
  <c r="K26" i="2"/>
  <c r="J26" i="2"/>
  <c r="I26" i="2"/>
  <c r="M26" i="2"/>
  <c r="I14" i="2"/>
  <c r="H14" i="2"/>
  <c r="G14" i="2"/>
  <c r="E14" i="2"/>
  <c r="C14" i="2"/>
  <c r="V36" i="1"/>
  <c r="U36" i="1"/>
  <c r="S36" i="1"/>
  <c r="R36" i="1"/>
  <c r="G36" i="1"/>
  <c r="F36" i="1"/>
  <c r="D36" i="1"/>
  <c r="C36" i="1"/>
  <c r="W35" i="1"/>
  <c r="T35" i="1"/>
  <c r="H35" i="1"/>
  <c r="E35" i="1"/>
  <c r="W34" i="1"/>
  <c r="T34" i="1"/>
  <c r="H34" i="1"/>
  <c r="E34" i="1"/>
  <c r="W33" i="1"/>
  <c r="T33" i="1"/>
  <c r="H33" i="1"/>
  <c r="E33" i="1"/>
  <c r="V27" i="1"/>
  <c r="U27" i="1"/>
  <c r="S27" i="1"/>
  <c r="R27" i="1"/>
  <c r="G27" i="1"/>
  <c r="F27" i="1"/>
  <c r="D27" i="1"/>
  <c r="C27" i="1"/>
  <c r="W26" i="1"/>
  <c r="T26" i="1"/>
  <c r="H26" i="1"/>
  <c r="E26" i="1"/>
  <c r="W25" i="1"/>
  <c r="T25" i="1"/>
  <c r="H25" i="1"/>
  <c r="E25" i="1"/>
  <c r="W24" i="1"/>
  <c r="T24" i="1"/>
  <c r="H24" i="1"/>
  <c r="E24" i="1"/>
  <c r="V18" i="1"/>
  <c r="U18" i="1"/>
  <c r="S18" i="1"/>
  <c r="R18" i="1"/>
  <c r="G18" i="1"/>
  <c r="F18" i="1"/>
  <c r="D18" i="1"/>
  <c r="C18" i="1"/>
  <c r="W17" i="1"/>
  <c r="T17" i="1"/>
  <c r="H17" i="1"/>
  <c r="E17" i="1"/>
  <c r="W16" i="1"/>
  <c r="T16" i="1"/>
  <c r="H16" i="1"/>
  <c r="E16" i="1"/>
  <c r="W15" i="1"/>
  <c r="T15" i="1"/>
  <c r="H15" i="1"/>
  <c r="E15" i="1"/>
  <c r="T9" i="1"/>
  <c r="W8" i="1"/>
  <c r="T8" i="1"/>
  <c r="W7" i="1"/>
  <c r="U10" i="1"/>
  <c r="S10" i="1"/>
  <c r="R10" i="1"/>
  <c r="G9" i="5" l="1"/>
  <c r="G10" i="5"/>
  <c r="G11" i="5"/>
  <c r="G12" i="5"/>
  <c r="H13" i="3"/>
  <c r="M30" i="2"/>
  <c r="F13" i="2"/>
  <c r="F14" i="2" s="1"/>
  <c r="D13" i="5"/>
  <c r="E13" i="5"/>
  <c r="F13" i="5"/>
  <c r="E36" i="1"/>
  <c r="J15" i="3"/>
  <c r="H14" i="3"/>
  <c r="N14" i="3" s="1"/>
  <c r="L15" i="3"/>
  <c r="L86" i="3"/>
  <c r="E27" i="1"/>
  <c r="I22" i="4"/>
  <c r="I15" i="3"/>
  <c r="M13" i="3"/>
  <c r="E15" i="3"/>
  <c r="D15" i="3"/>
  <c r="F15" i="3"/>
  <c r="G15" i="3"/>
  <c r="T36" i="1"/>
  <c r="H36" i="1"/>
  <c r="W27" i="1"/>
  <c r="W18" i="1"/>
  <c r="H18" i="1"/>
  <c r="T18" i="1"/>
  <c r="E18" i="1"/>
  <c r="T27" i="1"/>
  <c r="W9" i="1"/>
  <c r="W36" i="1"/>
  <c r="H27" i="1"/>
  <c r="N13" i="3"/>
  <c r="N11" i="3"/>
  <c r="M11" i="3"/>
  <c r="M28" i="2"/>
  <c r="T10" i="1"/>
  <c r="T7" i="1"/>
  <c r="V10" i="1"/>
  <c r="W10" i="1" s="1"/>
  <c r="G13" i="5" l="1"/>
  <c r="K13" i="2"/>
  <c r="K14" i="2" s="1"/>
  <c r="J13" i="2"/>
  <c r="J14" i="2" s="1"/>
  <c r="M14" i="3"/>
  <c r="M12" i="3"/>
  <c r="N12" i="3"/>
  <c r="H15" i="3"/>
  <c r="M15" i="3" l="1"/>
  <c r="N15" i="3"/>
</calcChain>
</file>

<file path=xl/sharedStrings.xml><?xml version="1.0" encoding="utf-8"?>
<sst xmlns="http://schemas.openxmlformats.org/spreadsheetml/2006/main" count="561" uniqueCount="217">
  <si>
    <t>Reporte Programático Presupuestal</t>
  </si>
  <si>
    <t>Metas de atención y de conclusión</t>
  </si>
  <si>
    <t>Total Estatal</t>
  </si>
  <si>
    <t>Niveles</t>
  </si>
  <si>
    <t>Atención</t>
  </si>
  <si>
    <t>UCN</t>
  </si>
  <si>
    <t>Entidad:</t>
  </si>
  <si>
    <t>Meta al periodo</t>
  </si>
  <si>
    <t>Logro al periodo</t>
  </si>
  <si>
    <t>% de avance atención</t>
  </si>
  <si>
    <t>% de avance UCN</t>
  </si>
  <si>
    <t>AGS</t>
  </si>
  <si>
    <t>Alfabetización</t>
  </si>
  <si>
    <t>Instrucciones</t>
  </si>
  <si>
    <t>Primaria</t>
  </si>
  <si>
    <t>Secundaria</t>
  </si>
  <si>
    <t>TOTAL</t>
  </si>
  <si>
    <t>Hispanohablante</t>
  </si>
  <si>
    <t>Justificación de avances programáticos menores al 60% al periodo con respecto a la meta y acciones por realizar en el periodo para lograr el cumplimiento.</t>
  </si>
  <si>
    <t>Adultos Mayores de 60 años y más</t>
  </si>
  <si>
    <t>% de avance</t>
  </si>
  <si>
    <t>Indígena</t>
  </si>
  <si>
    <t>CERESOS, CEFERESOS y Centros de Rehabilitación Social Juvenil</t>
  </si>
  <si>
    <t>Elabora</t>
  </si>
  <si>
    <t>Reporte Programático Presupuestal Mensual</t>
  </si>
  <si>
    <t>Presupuesto Ramo 11</t>
  </si>
  <si>
    <t>Justificación de la variación presupuestal en el Ramo 11 y acciones por realizar para evitar desviaciones en el futuro.</t>
  </si>
  <si>
    <t>Capítulo</t>
  </si>
  <si>
    <t>Acumulado</t>
  </si>
  <si>
    <t>Del Mes Reportado</t>
  </si>
  <si>
    <t>% de avance presupuestal anual</t>
  </si>
  <si>
    <t>Disponible al periodo (ministrado - ejercido - comprometido)</t>
  </si>
  <si>
    <t>Presupuesto original autorizado</t>
  </si>
  <si>
    <t>Presupuesto anual modificado</t>
  </si>
  <si>
    <t>Ministrado Acumulado al mes reportado</t>
  </si>
  <si>
    <t>Ejercido Acumulado al mes reportado</t>
  </si>
  <si>
    <t>Ministrado del mes reportado</t>
  </si>
  <si>
    <t>Ejercido del  mes reportado</t>
  </si>
  <si>
    <t>Comprometido del  mes reportado</t>
  </si>
  <si>
    <t>Total</t>
  </si>
  <si>
    <t>Seguimiento Presupuestal Por Proyecto y Partida Ramo 11, Capítulo 4000</t>
  </si>
  <si>
    <t>Acumulado al periodo</t>
  </si>
  <si>
    <t>Del mes</t>
  </si>
  <si>
    <t>Proyecto</t>
  </si>
  <si>
    <t>Partida</t>
  </si>
  <si>
    <t>Concepto</t>
  </si>
  <si>
    <t>Ministrado</t>
  </si>
  <si>
    <t>Comprometido</t>
  </si>
  <si>
    <t>Ejercido</t>
  </si>
  <si>
    <t>Atención a la demanda</t>
  </si>
  <si>
    <t>Subsidios a Entidades Federativas y Municipios</t>
  </si>
  <si>
    <t>Subtotal</t>
  </si>
  <si>
    <t>Figuras Educativas y Formación Solidaria</t>
  </si>
  <si>
    <t>Acreditación</t>
  </si>
  <si>
    <t>Plazas Comunitarias</t>
  </si>
  <si>
    <t>OCULTAR COLUMNA</t>
  </si>
  <si>
    <t>Presupuesto Ramo 33</t>
  </si>
  <si>
    <t>Ministrado Acumulado al Mes Reportado.</t>
  </si>
  <si>
    <t>Ejercido Acumulado del mes anterior</t>
  </si>
  <si>
    <t>Ejercido Acumulado al Mes Reportado.</t>
  </si>
  <si>
    <t>Ministrado del Mes Reportado</t>
  </si>
  <si>
    <t>Ejercido del Mes Reportado</t>
  </si>
  <si>
    <t>Comprometido del Mes Reportado</t>
  </si>
  <si>
    <t>Justificación de la Variación Presupuestal en el Ramo 33 y acciones por realizar para evitar desviaciones.</t>
  </si>
  <si>
    <t xml:space="preserve">Seguimiento Presupuestal Por Proyecto y Partida del Presupuesto Ejercido del Ramo 33 </t>
  </si>
  <si>
    <t>Total Atención a la Demanda</t>
  </si>
  <si>
    <t>Total Figuras Educativas y Formación Solidaria</t>
  </si>
  <si>
    <t>Total Acreditación</t>
  </si>
  <si>
    <t>Total Plazas Comunitarias</t>
  </si>
  <si>
    <t>Gastos de Operación</t>
  </si>
  <si>
    <t>Total Gastos de Operación</t>
  </si>
  <si>
    <t>Elabora.</t>
  </si>
  <si>
    <t>Figuras de apoyo fijo</t>
  </si>
  <si>
    <t>Columna</t>
  </si>
  <si>
    <t>% de vinculación</t>
  </si>
  <si>
    <t>Disponible anual vs ministrado</t>
  </si>
  <si>
    <t>Ejercido Acumulado al mes anterior</t>
  </si>
  <si>
    <t>Figuras Educativas y Formación Solidarias (cursos y talleres)</t>
  </si>
  <si>
    <t>Comentarios/observaciones:</t>
  </si>
  <si>
    <t>Aportación Estatal</t>
  </si>
  <si>
    <t>Techos por Capítulo Según Junta Directiva</t>
  </si>
  <si>
    <t>Disponible</t>
  </si>
  <si>
    <t>Servicios Personales</t>
  </si>
  <si>
    <t>Materiales y Suministros</t>
  </si>
  <si>
    <t>Servicios Generales</t>
  </si>
  <si>
    <t>Transferencias, asignaciones, subsidios y otros</t>
  </si>
  <si>
    <t>PRESUPUESTO ESTATAL TOTAL</t>
  </si>
  <si>
    <t>PARTIDA</t>
  </si>
  <si>
    <t>CONCEPTO</t>
  </si>
  <si>
    <t>PRESUPUESTO MINISTRADO EN LA PARTIDA</t>
  </si>
  <si>
    <t>PRESUPUESTO EJERCIDO EN LA PARTIDA</t>
  </si>
  <si>
    <t>PRESUPUESTO COMPROMETIDO</t>
  </si>
  <si>
    <t>DISPONIBLE POR PARTIDA</t>
  </si>
  <si>
    <t>Total Ejercido de Aportación Estatal</t>
  </si>
  <si>
    <t>Personas con discapacidad</t>
  </si>
  <si>
    <t>Jornaleros Agrícolas Migrantes</t>
  </si>
  <si>
    <t>Figuras educativas y formación solidaria</t>
  </si>
  <si>
    <t>Plazas comunitarias</t>
  </si>
  <si>
    <t>Disponible al periodo (ministrado - ejercido - comprom)</t>
  </si>
  <si>
    <t>1. Reportar el presupuesto ejercido y comprometido únicamente del mes, es decir, no se deben acumular montos de meses anteriores. 2. Reportar presupuesto ministrado y autorizado de meses anteriores con información del las Guía del Ramo 33. 3. No se permite: a) presupuesto ejercido y comprometido mayor al autorizado, b) ejercicio del presupuesto o compromisos negativos. 4. El presupuesto ejercido a reportar es el que ya se haya pagado en el mes inmediato anterior, mientras que el presupuesto comprometido es aquel que aún no se paga al momento de entregar el RPPM.</t>
  </si>
  <si>
    <t xml:space="preserve">Durante el presente ejercicio no se ha comunicado asignación original de recursos para este rubro, por lo que se solicita se realice una propuesta de asignación de recursos para este gasto, solo si se han ejercido recurso para dicho fin, estos recursos deberán estar contemplados en el presupuesto global de la entidad y debidamente calendarizados de forma mensual, dicha propuesta deberá ser enviada en formato Excel y adjunta a la entrega de los archivos RPP. En caso de no haber ejercido recursos en este apartado deberán de hacer mención de ello en el recuadro de “Comentarios/observaciones”
1. Reportar el presupuesto ejercido y comprometido únicamente del mes que se reporta, es decir, no se deben acumular montos de meses anteriores. 
2. El presupuesto ejercido a reportar es el que ya se haya pagado.
3. El presupuesto comprometido es aquel que aún no se paga al momento de entregar el RPP.
4. No se permite presupuesto ejercido y comprometido mensuales mayores al autorizado anual.
5. No se permite ejercicio del presupuesto o compromiso en negativo.
</t>
  </si>
  <si>
    <r>
      <rPr>
        <b/>
        <sz val="14"/>
        <rFont val="Geomanist"/>
        <family val="3"/>
      </rPr>
      <t>1.</t>
    </r>
    <r>
      <rPr>
        <sz val="14"/>
        <rFont val="Geomanist"/>
        <family val="3"/>
      </rPr>
      <t xml:space="preserve"> Llenar las metas del periodo, por tipo de población y por nivel educativo, tanto en atención, como para conclusiones de nivel.  </t>
    </r>
    <r>
      <rPr>
        <b/>
        <sz val="14"/>
        <rFont val="Geomanist"/>
        <family val="3"/>
      </rPr>
      <t>2.</t>
    </r>
    <r>
      <rPr>
        <sz val="14"/>
        <rFont val="Geomanist"/>
        <family val="3"/>
      </rPr>
      <t xml:space="preserve"> Llenar los logros alcanzados al periodo, por tipo de población y por nivel educativo, tanto en atención, como para conclusiones de nivel  </t>
    </r>
    <r>
      <rPr>
        <b/>
        <sz val="14"/>
        <rFont val="Geomanist"/>
        <family val="3"/>
      </rPr>
      <t>3.</t>
    </r>
    <r>
      <rPr>
        <sz val="14"/>
        <rFont val="Geomanist"/>
        <family val="3"/>
      </rPr>
      <t xml:space="preserve"> Los logros que aquí se plasmen, deberán coincidir con la que se reportan en los sistemas de  Control Escolar del INEA. </t>
    </r>
    <r>
      <rPr>
        <b/>
        <sz val="14"/>
        <rFont val="Geomanist"/>
        <family val="3"/>
      </rPr>
      <t xml:space="preserve">4. </t>
    </r>
    <r>
      <rPr>
        <sz val="14"/>
        <rFont val="Geomanist"/>
        <family val="3"/>
      </rPr>
      <t>Todas las variaciones de los logros al periodo con respecto a las metas programadas por cada tipo de población deberán ser justificadas en el espacio destinado para ello.</t>
    </r>
  </si>
  <si>
    <r>
      <rPr>
        <b/>
        <sz val="14"/>
        <rFont val="Geomanist"/>
        <family val="3"/>
      </rPr>
      <t>1.</t>
    </r>
    <r>
      <rPr>
        <sz val="14"/>
        <rFont val="Geomanist"/>
        <family val="3"/>
      </rPr>
      <t xml:space="preserve"> Reportar el presupuesto original autorizado. </t>
    </r>
    <r>
      <rPr>
        <b/>
        <sz val="14"/>
        <rFont val="Geomanist"/>
        <family val="3"/>
      </rPr>
      <t>2.</t>
    </r>
    <r>
      <rPr>
        <sz val="14"/>
        <rFont val="Geomanist"/>
        <family val="3"/>
      </rPr>
      <t xml:space="preserve"> Reportar el</t>
    </r>
    <r>
      <rPr>
        <b/>
        <sz val="14"/>
        <rFont val="Geomanist"/>
        <family val="3"/>
      </rPr>
      <t xml:space="preserve"> </t>
    </r>
    <r>
      <rPr>
        <sz val="14"/>
        <rFont val="Geomanist"/>
        <family val="3"/>
      </rPr>
      <t xml:space="preserve">presupuesto ejercido acumulado, es decir, se deben acumular los montos de los meses del trimestre. </t>
    </r>
    <r>
      <rPr>
        <b/>
        <sz val="14"/>
        <rFont val="Geomanist"/>
        <family val="3"/>
      </rPr>
      <t>3.</t>
    </r>
    <r>
      <rPr>
        <sz val="14"/>
        <rFont val="Geomanist"/>
        <family val="3"/>
      </rPr>
      <t xml:space="preserve"> Reportar el</t>
    </r>
    <r>
      <rPr>
        <b/>
        <sz val="14"/>
        <rFont val="Geomanist"/>
        <family val="3"/>
      </rPr>
      <t xml:space="preserve"> </t>
    </r>
    <r>
      <rPr>
        <sz val="14"/>
        <rFont val="Geomanist"/>
        <family val="3"/>
      </rPr>
      <t xml:space="preserve">presupuesto ejercido del mes reportado, es decir, el monto pagado en el último mes del trimestre  </t>
    </r>
    <r>
      <rPr>
        <b/>
        <sz val="14"/>
        <rFont val="Geomanist"/>
        <family val="3"/>
      </rPr>
      <t>4.</t>
    </r>
    <r>
      <rPr>
        <sz val="14"/>
        <rFont val="Geomanist"/>
        <family val="3"/>
      </rPr>
      <t xml:space="preserve"> El presupuesto ejercido a reportar es el que ya se haya pagado a las Personas Voluntarias con Subsidio PVS durante el trimestre, mientras que el presupuesto comprometido es aquel que aún no se paga al momento de entregar el RPP, pero ya se encuentra por dispersar a las PVS.</t>
    </r>
    <r>
      <rPr>
        <b/>
        <sz val="14"/>
        <rFont val="Geomanist"/>
        <family val="3"/>
      </rPr>
      <t xml:space="preserve"> 5</t>
    </r>
    <r>
      <rPr>
        <sz val="14"/>
        <rFont val="Geomanist"/>
        <family val="3"/>
      </rPr>
      <t xml:space="preserve">. No se permite: a) presupuesto ejercido y comprometido mayores al autorizado anual, b) ejercicio del presupuesto o compromisos negativos. </t>
    </r>
  </si>
  <si>
    <r>
      <rPr>
        <b/>
        <sz val="11"/>
        <color theme="1"/>
        <rFont val="Geomanist"/>
        <family val="3"/>
      </rPr>
      <t xml:space="preserve">NOTA: </t>
    </r>
    <r>
      <rPr>
        <sz val="11"/>
        <color theme="1"/>
        <rFont val="Geomanist"/>
        <family val="3"/>
      </rPr>
      <t>El porcentaje representa el avance del presupuesto ejercido y comprometido acumulado, con respecto al presupuesto modificado anual.</t>
    </r>
  </si>
  <si>
    <r>
      <rPr>
        <b/>
        <sz val="14"/>
        <rFont val="Geomanist"/>
        <family val="3"/>
      </rPr>
      <t>1.</t>
    </r>
    <r>
      <rPr>
        <sz val="14"/>
        <rFont val="Geomanist"/>
        <family val="3"/>
      </rPr>
      <t xml:space="preserve"> Reportar las PVS autorizadas al periodo. 2. Reportar el número de PVS vinculadas al cierre del trimestre. </t>
    </r>
    <r>
      <rPr>
        <b/>
        <sz val="14"/>
        <rFont val="Geomanist"/>
        <family val="3"/>
      </rPr>
      <t xml:space="preserve">3. </t>
    </r>
    <r>
      <rPr>
        <sz val="14"/>
        <rFont val="Geomanist"/>
        <family val="3"/>
      </rPr>
      <t xml:space="preserve">Al cargar esta información, automáticamente se calculará el porcentaje de vinculación. </t>
    </r>
  </si>
  <si>
    <t>Trimestre:</t>
  </si>
  <si>
    <t>PVS que apoya en asesoría educativa hispanohablante</t>
  </si>
  <si>
    <t>PVS que apoya en asesoría bilingüe</t>
  </si>
  <si>
    <t>PVS que apoya en la aplicación de exámenes</t>
  </si>
  <si>
    <t>PVS que apoya en la formación</t>
  </si>
  <si>
    <t>PVS que apoya en la formación bilingüe</t>
  </si>
  <si>
    <t>PVS que apoya en la elaboración de materiales para grupos de atención prioritaria</t>
  </si>
  <si>
    <t>PVS que apoya como operativo territorial</t>
  </si>
  <si>
    <t>PVS que apoya en los procesos de control escolar</t>
  </si>
  <si>
    <t>PVS que apoya en los servicios educativos en Plaza Comunitaria</t>
  </si>
  <si>
    <t>PVS vinculadas</t>
  </si>
  <si>
    <t>PVS autorizadas</t>
  </si>
  <si>
    <t>PVS</t>
  </si>
  <si>
    <t>Formación de Personas Voluntarias Beneficiarias con Subsidio</t>
  </si>
  <si>
    <t>AGUASCALIENTES</t>
  </si>
  <si>
    <t>BAJA CALIFORNIA</t>
  </si>
  <si>
    <t>BAJA CALIFORNIA SUR</t>
  </si>
  <si>
    <t>CAMPECHE</t>
  </si>
  <si>
    <t>CIUDAD DE MEXICO</t>
  </si>
  <si>
    <t>COAHUILA</t>
  </si>
  <si>
    <t>COLIMA</t>
  </si>
  <si>
    <t>CHIAPAS</t>
  </si>
  <si>
    <t>CHIHUAHUA</t>
  </si>
  <si>
    <t>DURANGO</t>
  </si>
  <si>
    <t>GUANAJUATO</t>
  </si>
  <si>
    <t>GUERRERO</t>
  </si>
  <si>
    <t>HIDALGO</t>
  </si>
  <si>
    <t>JALISCO</t>
  </si>
  <si>
    <t>MEXICO</t>
  </si>
  <si>
    <t>MICHOACÁN</t>
  </si>
  <si>
    <t>MORELOS</t>
  </si>
  <si>
    <t>NAYARIT</t>
  </si>
  <si>
    <t xml:space="preserve">NUEVO LEON                         </t>
  </si>
  <si>
    <t>OAXACA</t>
  </si>
  <si>
    <t>PUEBLA</t>
  </si>
  <si>
    <t>QUERETARO</t>
  </si>
  <si>
    <t>QUINTANA ROO</t>
  </si>
  <si>
    <t>SAN LUIS POTOSI</t>
  </si>
  <si>
    <t>SINALOA</t>
  </si>
  <si>
    <t>SONORA</t>
  </si>
  <si>
    <t>TABASCO</t>
  </si>
  <si>
    <t>TAMAULIPAS</t>
  </si>
  <si>
    <t>TLAXCALA</t>
  </si>
  <si>
    <t>VERACRUZ</t>
  </si>
  <si>
    <t>YUCATAN</t>
  </si>
  <si>
    <t>ZACATECAS</t>
  </si>
  <si>
    <t>Seleccionar Entidad</t>
  </si>
  <si>
    <t>Primer</t>
  </si>
  <si>
    <t>*La meta corresponde a lo plasmado en el PA 2026 de la entidad para el periodo de análisis.</t>
  </si>
  <si>
    <t>Total de recursos ejercidos de enero-marzo</t>
  </si>
  <si>
    <t>Total de recursos recibidos de enero-marzo</t>
  </si>
  <si>
    <t>Total de recursos recibidos en el mes de marzo</t>
  </si>
  <si>
    <t>Total de recursos ejercidos en el mes de marzo</t>
  </si>
  <si>
    <t>Personas Voluntarias con Subsidio para el cumplimiento de metas 2026</t>
  </si>
  <si>
    <t>ND</t>
  </si>
  <si>
    <t>A nivel estatal no se contempla esta vertiente dentro del programa anual.</t>
  </si>
  <si>
    <t>En la vertiente de discapacidad, el Programa Anual únicamente contempla metas de atención y no de conclusiones de nivel. En este sentido, aunque se estableció una meta de 9 atenciones, al periodo no se registran logros, lo cual puede atribuirse a la complejidad en los procesos de incorporación y permanencia de los educandos, así como a la necesidad de estrategias específicas de atención para este grupo.</t>
  </si>
  <si>
    <t>En esta la vertiente  no se contempló meta en el Programa Anual; sin embargo, durante el periodo si se registra atención y conclusiones de nivel. Estos resultados derivan de la atención a la demanda emergente de este sector.</t>
  </si>
  <si>
    <t>El avance en la meta de atención refleja un progreso significativo.Por otro lado, las conclusiones de nivel registran un avance del 101%, superando la meta programada al periodo.                                                              Para fortalecer el cumplimiento de la meta de atención, se implementarán acciones enfocadas en la intensificación de jornadas de incorporación, fortalecimiento de la promoción en zonas de mayor rezago</t>
  </si>
  <si>
    <t>En esta vertiente, el avance en la meta de atención presenta un 9.7%, ubicándose por debajo de lo programado al periodo, lo cual puede estar relacionado con dificultades en la incorporación de este grupo poblacional, tales como limitaciones de movilidad, condiciones de salud y baja participación en los servicios educativos.
Por otro lado, las conclusiones de nivel registran un avance del 85.7%, reflejando un buen desempeño en el seguimiento y acompañamiento de los educandos activos pertenecientes a esta vertiente.
Se reforzarán las estrategias de promoción y difusión dirigidas a adultos mayores, mediante visitas domiciliarias, vinculación con instituciones y programas sociales,</t>
  </si>
  <si>
    <t>EN ESTA PARTIDA NO SE CUENTA CON RECURSO O PARTIDA PRESUPUESTAL ASIGNADA EN LO QUE VA DEL EJERCICIO AL MES REPORTADO.</t>
  </si>
  <si>
    <t>SE HACE DEL CONOCIMIENTO QUE LA VARIACIÓN IDENTIFICADA DERIVA DE UNA DISPERSIÓN REGISTRADA MEDIANTE LA CLC FOLIO 7707 DEL PROCESO 138054, CAPTURADA EL 26 DE MARZO, APLICADA EL 27 Y PAGADA EL 31 DE MARZO, ÚLTIMO DÍA DEL MES Y DEL PERIODO FISCAL. EL MONTO DE $207,754.00 FUE TRANSFERIDO AL GOBIERNO DEL ESTADO COMO INTERMEDIARIO CONFORME AL CONVENIO ESPECÍFICO. DICHO IMPORTE ES CONSIDERADO COMO PAGADO POR OFICINAS CENTRALES (INEA), AUNQUE NO SE REFLEJA DE MANERA INMEDIATA EN LAS CUENTAS DEL IEEA COLIMA. EL AVISO DEL MOVIMIENTO SE RECIBIÓ HASTA EL 6 DE ABRIL, GENERANDO UN DESFASE EN SU REGISTRO. ADICIONALMENTE, LOS DÍAS POSTERIORES AL CIERRE CORRESPONDIERON A PERIODOS DE ASUETO (SEMANA SANTA), LO QUE INCIDIÓ EN LA CONCILIACIÓN. EL MONTO HA SIDO CONSIDERADO EN LOS REPORTES, AUNQUE PUEDE GENERAR UN SESGO TEMPORAL EN LOS SALDOS BANCARIOS DEL RAMO 11. LA INFORMACIÓN SE INTEGRA EN EL PRESENTE REPORTE PROGRAMÁTICO PRESUPUESTAL PARA EFECTOS DE TRANSPARENCIA Y CONTROL.</t>
  </si>
  <si>
    <t xml:space="preserve"> Materiales y útiles de oficina</t>
  </si>
  <si>
    <t xml:space="preserve"> Materiales y útiles de impresión y reproducción</t>
  </si>
  <si>
    <t xml:space="preserve"> Materiales y útiles consumibles para el procesamiento en equipos y bienes informáticos.</t>
  </si>
  <si>
    <t xml:space="preserve"> Material de limpieza</t>
  </si>
  <si>
    <t xml:space="preserve"> Productos alimenticios para el personal en las instalaciones de las dependencias y entidades</t>
  </si>
  <si>
    <t xml:space="preserve"> Productos alimenticios para el personal en las instalaciones activides extraordinarias</t>
  </si>
  <si>
    <t xml:space="preserve"> Madera y productos de madera</t>
  </si>
  <si>
    <t xml:space="preserve"> Material eléctrico y electrónico</t>
  </si>
  <si>
    <t xml:space="preserve"> Materiales complementarios</t>
  </si>
  <si>
    <t xml:space="preserve"> Otros materiales y artículos de construcción y reparación</t>
  </si>
  <si>
    <t xml:space="preserve"> Combustibles, lubricantes y aditivos para vehículos terrestres, aéreos, marítimos, lacustres y fluviales destinados a servicios públicos y la operación de programas públicos</t>
  </si>
  <si>
    <t xml:space="preserve"> Vestuario y uniformes</t>
  </si>
  <si>
    <t xml:space="preserve"> Prendas de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</si>
  <si>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</si>
  <si>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</si>
  <si>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</si>
  <si>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para equipo de cómputo y telecomunicaciones.</t>
  </si>
  <si>
    <t xml:space="preserve"> Refacciones y accesorios menores de equipo de transporte</t>
  </si>
  <si>
    <t xml:space="preserve"> Material de apoyo informativo </t>
  </si>
  <si>
    <t xml:space="preserve"> Servicio de energía eléctrica</t>
  </si>
  <si>
    <t xml:space="preserve"> Servicio de agua</t>
  </si>
  <si>
    <t>Servicio telefónico convencional</t>
  </si>
  <si>
    <t>Servicios de internet</t>
  </si>
  <si>
    <t xml:space="preserve"> Contratación de otros servicios</t>
  </si>
  <si>
    <t xml:space="preserve"> Arrendamiento de edificios y locales</t>
  </si>
  <si>
    <t xml:space="preserve"> Arrendamiento de mobiliario</t>
  </si>
  <si>
    <t xml:space="preserve"> Arrendamiento de vehículos terrestres, aéreos, marítimos, lacustres y fluviales para servicios públicos y la operación de programas públicos</t>
  </si>
  <si>
    <t xml:space="preserve"> Patentes, derechos de autor, regalías y otros</t>
  </si>
  <si>
    <t xml:space="preserve"> Otras asesorías para la operación de programas</t>
  </si>
  <si>
    <t xml:space="preserve"> Servicios de desarrollo de aplicaciones informáticas.</t>
  </si>
  <si>
    <t xml:space="preserve"> Estudios e investigaciones</t>
  </si>
  <si>
    <t xml:space="preserve"> Otros servicios comerciales</t>
  </si>
  <si>
    <t xml:space="preserve"> Impresión y elaboración de material informativo derivado de la operación y administración de las dependencias y entidades</t>
  </si>
  <si>
    <t xml:space="preserve"> Servicios de vigilancia</t>
  </si>
  <si>
    <t xml:space="preserve"> Servicios bancarios y financieros</t>
  </si>
  <si>
    <t xml:space="preserve"> Seguros de bienes patrimoniales</t>
  </si>
  <si>
    <t xml:space="preserve"> Fletes y maniobras</t>
  </si>
  <si>
    <t xml:space="preserve"> Mantenimiento y conservación de inmuebles para la prestación de servicios públicos</t>
  </si>
  <si>
    <t xml:space="preserve"> Mantenimiento y conservación de mobiliario y equipo de administración</t>
  </si>
  <si>
    <t xml:space="preserve"> Mantenimiento y conservación de vehículos terrestres, aéreos, marítimos, lacustres y fluviales</t>
  </si>
  <si>
    <t xml:space="preserve"> Servicios de lavandería, limpieza e higiene</t>
  </si>
  <si>
    <t xml:space="preserve"> Servicios de jardinería y fumigación</t>
  </si>
  <si>
    <t xml:space="preserve"> Pasajes aéreos nacionales para labores en campo y de supervisión</t>
  </si>
  <si>
    <t xml:space="preserve"> Pasajes terrestres nacionales para labores en campo y de supervisión</t>
  </si>
  <si>
    <t xml:space="preserve"> Viáticos nacionales para labores en campo y de supervisión</t>
  </si>
  <si>
    <t xml:space="preserve"> Congresos y convenciones</t>
  </si>
  <si>
    <t xml:space="preserve"> Otros impuestos y derechos</t>
  </si>
  <si>
    <t>SIN OBSERVACIONES PERSISTENTES</t>
  </si>
  <si>
    <t>Jefa del Departamento de Planeación</t>
  </si>
  <si>
    <t>Mtra. Gaviota Jazmín Guerrero Pérez Meza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</si>
</sst>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164" formatCode="&quot;$&quot;#,##0.00_);\(&quot;$&quot;#,##0.00\)"/>
    <numFmt numFmtId="165" formatCode="_(&quot;$&quot;* #,##0.00_);_(&quot;$&quot;* \(#,##0.00\);_(&quot;$&quot;* &quot;-&quot;??_);_(@_)"/>
    <numFmt numFmtId="166" formatCode="_(* #,##0.00_);_(* \(#,##0.00\);_(* &quot;-&quot;??_);_(@_)"/>
    <numFmt numFmtId="167" formatCode="0.0%"/>
    <numFmt numFmtId="168" formatCode="_-&quot;$&quot;* #,##0.0_-;\-&quot;$&quot;* #,##0.0_-;_-&quot;$&quot;* &quot;-&quot;??_-;_-@_-"/>
    <numFmt numFmtId="169" formatCode="&quot;$&quot;#,##0.00"/>
  </numFmts>
  <fonts count="44">
    <font>
      <sz val="11"/>
      <color theme="1"/>
      <name val="Calibri"/>
      <family val="2"/>
      <scheme val="minor"/>
    </font>
    <font>
      <sz val="11"/>
      <color theme="1"/>
      <name val="Calibri"/>
      <family val="2"/>
      <scheme val="minor"/>
    </font>
    <font>
      <sz val="10"/>
      <name val="Arial"/>
      <family val="2"/>
    </font>
    <font>
      <sz val="11"/>
      <color theme="1"/>
      <name val="Geomanist"/>
      <family val="3"/>
    </font>
    <font>
      <b/>
      <sz val="18"/>
      <color theme="1"/>
      <name val="Geomanist"/>
      <family val="3"/>
    </font>
    <font>
      <b/>
      <sz val="16"/>
      <color theme="0"/>
      <name val="Geomanist"/>
      <family val="3"/>
    </font>
    <font>
      <b/>
      <sz val="11"/>
      <color theme="1"/>
      <name val="Geomanist"/>
      <family val="3"/>
    </font>
    <font>
      <b/>
      <sz val="10"/>
      <color theme="0"/>
      <name val="Geomanist"/>
      <family val="3"/>
    </font>
    <font>
      <sz val="11"/>
      <color theme="0"/>
      <name val="Geomanist"/>
      <family val="3"/>
    </font>
    <font>
      <sz val="12"/>
      <color theme="1"/>
      <name val="Geomanist"/>
      <family val="3"/>
    </font>
    <font>
      <sz val="9"/>
      <color theme="1"/>
      <name val="Geomanist"/>
      <family val="3"/>
    </font>
    <font>
      <b/>
      <sz val="8"/>
      <color theme="0"/>
      <name val="Geomanist"/>
      <family val="3"/>
    </font>
    <font>
      <b/>
      <sz val="14"/>
      <name val="Geomanist"/>
      <family val="3"/>
    </font>
    <font>
      <sz val="11"/>
      <name val="Geomanist"/>
      <family val="3"/>
    </font>
    <font>
      <sz val="8"/>
      <color theme="1"/>
      <name val="Geomanist"/>
      <family val="3"/>
    </font>
    <font>
      <sz val="14"/>
      <color theme="1"/>
      <name val="Geomanist"/>
      <family val="3"/>
    </font>
    <font>
      <sz val="14"/>
      <color theme="0"/>
      <name val="Geomanist"/>
      <family val="3"/>
    </font>
    <font>
      <sz val="11"/>
      <color rgb="FFFF0000"/>
      <name val="Geomanist"/>
      <family val="3"/>
    </font>
    <font>
      <b/>
      <sz val="14"/>
      <color theme="0"/>
      <name val="Geomanist"/>
      <family val="3"/>
    </font>
    <font>
      <b/>
      <sz val="12"/>
      <color theme="0"/>
      <name val="Geomanist"/>
      <family val="3"/>
    </font>
    <font>
      <b/>
      <sz val="12"/>
      <color theme="1"/>
      <name val="Geomanist"/>
      <family val="3"/>
    </font>
    <font>
      <sz val="12"/>
      <color theme="0"/>
      <name val="Geomanist"/>
      <family val="3"/>
    </font>
    <font>
      <b/>
      <sz val="12"/>
      <name val="Geomanist"/>
      <family val="3"/>
    </font>
    <font>
      <sz val="12"/>
      <name val="Geomanist"/>
      <family val="3"/>
    </font>
    <font>
      <sz val="12"/>
      <color rgb="FFFF0000"/>
      <name val="Geomanist"/>
      <family val="3"/>
    </font>
    <font>
      <b/>
      <sz val="18"/>
      <color theme="0"/>
      <name val="Geomanist"/>
      <family val="3"/>
    </font>
    <font>
      <b/>
      <sz val="20"/>
      <color theme="0"/>
      <name val="Geomanist"/>
      <family val="3"/>
    </font>
    <font>
      <b/>
      <sz val="16"/>
      <name val="Geomanist"/>
      <family val="3"/>
    </font>
    <font>
      <b/>
      <sz val="18"/>
      <name val="Geomanist"/>
      <family val="3"/>
    </font>
    <font>
      <sz val="10"/>
      <color theme="1"/>
      <name val="Geomanist"/>
      <family val="3"/>
    </font>
    <font>
      <b/>
      <sz val="10"/>
      <color theme="1"/>
      <name val="Geomanist"/>
      <family val="3"/>
    </font>
    <font>
      <b/>
      <sz val="9"/>
      <color theme="0"/>
      <name val="Geomanist"/>
      <family val="3"/>
    </font>
    <font>
      <b/>
      <sz val="11"/>
      <color rgb="FF285C4D"/>
      <name val="Geomanist"/>
      <family val="3"/>
    </font>
    <font>
      <sz val="16"/>
      <color theme="1"/>
      <name val="Geomanist"/>
      <family val="3"/>
    </font>
    <font>
      <sz val="10"/>
      <name val="Geomanist"/>
      <family val="3"/>
    </font>
    <font>
      <sz val="13"/>
      <name val="Geomanist"/>
      <family val="3"/>
    </font>
    <font>
      <sz val="14"/>
      <name val="Geomanist"/>
      <family val="3"/>
    </font>
    <font>
      <sz val="18"/>
      <color theme="1"/>
      <name val="Geomanist"/>
      <family val="3"/>
    </font>
    <font>
      <b/>
      <sz val="14"/>
      <color theme="1"/>
      <name val="Geomanist"/>
      <family val="3"/>
    </font>
    <font>
      <b/>
      <sz val="16"/>
      <color theme="1"/>
      <name val="Geomanist"/>
      <family val="3"/>
    </font>
    <font>
      <sz val="9"/>
      <color theme="0"/>
      <name val="Geomanist"/>
      <family val="3"/>
    </font>
    <font>
      <sz val="14"/>
      <color rgb="FFFF0000"/>
      <name val="Geomanist"/>
      <family val="3"/>
    </font>
    <font>
      <b/>
      <sz val="14"/>
      <color rgb="FF285C4D"/>
      <name val="Geomanist"/>
      <family val="3"/>
    </font>
    <font>
      <u/>
      <sz val="14"/>
      <name val="Geomanist"/>
      <family val="3"/>
    </font>
  </fonts>
  <fills count="11">
    <fill>
      <patternFill patternType="none"/>
    </fill>
    <fill>
      <patternFill patternType="gray125"/>
    </fill>
    <fill>
      <patternFill patternType="solid">
        <fgColor theme="4" tint="0.79998168889431442"/>
        <bgColor indexed="65"/>
      </patternFill>
    </fill>
    <fill>
      <patternFill patternType="solid">
        <fgColor theme="0" tint="-0.499984740745262"/>
        <bgColor indexed="64"/>
      </patternFill>
    </fill>
    <fill>
      <patternFill patternType="solid">
        <fgColor rgb="FFD4C19C"/>
        <bgColor indexed="64"/>
      </patternFill>
    </fill>
    <fill>
      <patternFill patternType="solid">
        <fgColor theme="0"/>
        <bgColor indexed="64"/>
      </patternFill>
    </fill>
    <fill>
      <patternFill patternType="solid">
        <fgColor rgb="FFFF0000"/>
        <bgColor indexed="64"/>
      </patternFill>
    </fill>
    <fill>
      <patternFill patternType="solid">
        <fgColor rgb="FF285C4D"/>
        <bgColor indexed="64"/>
      </patternFill>
    </fill>
    <fill>
      <patternFill patternType="solid">
        <fgColor theme="4"/>
        <bgColor indexed="64"/>
      </patternFill>
    </fill>
    <fill>
      <patternFill patternType="solid">
        <fgColor rgb="FF521A2B"/>
        <bgColor indexed="64"/>
      </patternFill>
    </fill>
    <fill>
      <patternFill patternType="solid">
        <fgColor theme="3"/>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1"/>
      </right>
      <top style="thin">
        <color theme="1"/>
      </top>
      <bottom/>
      <diagonal/>
    </border>
    <border>
      <left style="thin">
        <color indexed="64"/>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2" fillId="0" borderId="0"/>
  </cellStyleXfs>
  <cellXfs count="339">
    <xf numFmtId="0" fontId="0" fillId="0" borderId="0" xfId="0"/>
    <xf numFmtId="0" fontId="3" fillId="0" borderId="0" xfId="0" applyFont="1" applyAlignment="1" applyProtection="1">
      <alignment vertical="center"/>
      <protection hidden="1"/>
    </xf>
    <xf numFmtId="0" fontId="4" fillId="0" borderId="0" xfId="0" applyFont="1" applyAlignment="1" applyProtection="1">
      <alignment vertical="center"/>
      <protection hidden="1"/>
    </xf>
    <xf numFmtId="0" fontId="6" fillId="0" borderId="0" xfId="0" applyFont="1" applyAlignment="1" applyProtection="1">
      <alignment vertical="center"/>
      <protection hidden="1"/>
    </xf>
    <xf numFmtId="0" fontId="8" fillId="0" borderId="0" xfId="0" applyFont="1" applyAlignment="1" applyProtection="1">
      <alignment horizontal="center" vertical="center"/>
      <protection hidden="1"/>
    </xf>
    <xf numFmtId="0" fontId="9" fillId="0" borderId="0" xfId="0" applyFont="1" applyAlignment="1" applyProtection="1">
      <alignment vertical="center"/>
      <protection hidden="1"/>
    </xf>
    <xf numFmtId="0" fontId="12" fillId="0" borderId="0" xfId="0" applyFont="1" applyAlignment="1" applyProtection="1">
      <alignment vertical="center"/>
      <protection hidden="1"/>
    </xf>
    <xf numFmtId="0" fontId="12" fillId="0" borderId="0" xfId="0" applyFont="1" applyAlignment="1" applyProtection="1">
      <alignment horizontal="left" vertical="center"/>
      <protection locked="0" hidden="1"/>
    </xf>
    <xf numFmtId="0" fontId="12" fillId="0" borderId="0" xfId="0" applyFont="1" applyAlignment="1" applyProtection="1">
      <alignment horizontal="center" vertical="center"/>
      <protection locked="0" hidden="1"/>
    </xf>
    <xf numFmtId="0" fontId="13" fillId="0" borderId="0" xfId="0" applyFont="1" applyAlignment="1" applyProtection="1">
      <alignment vertical="center"/>
      <protection locked="0" hidden="1"/>
    </xf>
    <xf numFmtId="0" fontId="3" fillId="0" borderId="0" xfId="0" applyFont="1" applyAlignment="1" applyProtection="1">
      <alignment vertical="center"/>
      <protection locked="0" hidden="1"/>
    </xf>
    <xf numFmtId="0" fontId="12" fillId="0" borderId="0" xfId="0" applyFont="1" applyAlignment="1" applyProtection="1">
      <alignment vertical="center"/>
      <protection locked="0" hidden="1"/>
    </xf>
    <xf numFmtId="0" fontId="12" fillId="0" borderId="0" xfId="0" applyFont="1" applyAlignment="1" applyProtection="1">
      <alignment horizontal="left" vertical="center"/>
      <protection hidden="1"/>
    </xf>
    <xf numFmtId="0" fontId="15" fillId="0" borderId="0" xfId="0" applyFont="1" applyAlignment="1" applyProtection="1">
      <alignment vertical="center"/>
      <protection hidden="1"/>
    </xf>
    <xf numFmtId="0" fontId="16" fillId="0" borderId="0" xfId="0" applyFont="1" applyAlignment="1" applyProtection="1">
      <alignment vertical="center"/>
      <protection hidden="1"/>
    </xf>
    <xf numFmtId="0" fontId="11" fillId="0" borderId="0" xfId="0" applyFont="1" applyAlignment="1" applyProtection="1">
      <alignment horizontal="centerContinuous" vertical="center"/>
      <protection hidden="1"/>
    </xf>
    <xf numFmtId="0" fontId="14" fillId="0" borderId="0" xfId="0" applyFont="1" applyAlignment="1" applyProtection="1">
      <alignment horizontal="center" vertical="center" wrapText="1"/>
      <protection hidden="1"/>
    </xf>
    <xf numFmtId="0" fontId="10" fillId="0" borderId="0" xfId="0" applyFont="1" applyAlignment="1" applyProtection="1">
      <alignment vertical="center" wrapText="1"/>
      <protection hidden="1"/>
    </xf>
    <xf numFmtId="3" fontId="3" fillId="0" borderId="0" xfId="0" applyNumberFormat="1" applyFont="1" applyAlignment="1" applyProtection="1">
      <alignment horizontal="center" vertical="center"/>
      <protection hidden="1"/>
    </xf>
    <xf numFmtId="0" fontId="17" fillId="0" borderId="0" xfId="0" applyFont="1" applyAlignment="1" applyProtection="1">
      <alignment horizontal="center" vertical="center"/>
      <protection locked="0"/>
    </xf>
    <xf numFmtId="167" fontId="3" fillId="0" borderId="0" xfId="3" applyNumberFormat="1" applyFont="1" applyFill="1" applyBorder="1" applyAlignment="1" applyProtection="1">
      <alignment horizontal="center" vertical="center"/>
      <protection hidden="1"/>
    </xf>
    <xf numFmtId="3" fontId="6" fillId="0" borderId="0" xfId="0" applyNumberFormat="1" applyFont="1" applyAlignment="1" applyProtection="1">
      <alignment horizontal="center" vertical="center"/>
      <protection hidden="1"/>
    </xf>
    <xf numFmtId="0" fontId="6" fillId="0" borderId="0" xfId="0" applyFont="1" applyAlignment="1" applyProtection="1">
      <alignment horizontal="center" vertical="center"/>
      <protection hidden="1"/>
    </xf>
    <xf numFmtId="167" fontId="6" fillId="0" borderId="0" xfId="3" applyNumberFormat="1" applyFont="1" applyFill="1" applyBorder="1" applyAlignment="1" applyProtection="1">
      <alignment horizontal="center" vertical="center"/>
      <protection hidden="1"/>
    </xf>
    <xf numFmtId="0" fontId="6" fillId="0" borderId="0" xfId="0" applyFont="1" applyAlignment="1" applyProtection="1">
      <alignment vertical="center"/>
      <protection locked="0" hidden="1"/>
    </xf>
    <xf numFmtId="0" fontId="21" fillId="0" borderId="0" xfId="0" applyFont="1" applyAlignment="1" applyProtection="1">
      <alignment horizontal="center" vertical="center"/>
      <protection hidden="1"/>
    </xf>
    <xf numFmtId="0" fontId="24" fillId="0" borderId="6" xfId="0" applyFont="1" applyBorder="1" applyAlignment="1" applyProtection="1">
      <alignment horizontal="center" vertical="center"/>
      <protection locked="0"/>
    </xf>
    <xf numFmtId="167" fontId="23" fillId="0" borderId="6" xfId="3" applyNumberFormat="1" applyFont="1" applyFill="1" applyBorder="1" applyAlignment="1" applyProtection="1">
      <alignment horizontal="center" vertical="center"/>
      <protection hidden="1"/>
    </xf>
    <xf numFmtId="167" fontId="23" fillId="0" borderId="7" xfId="3" applyNumberFormat="1" applyFont="1" applyFill="1" applyBorder="1" applyAlignment="1" applyProtection="1">
      <alignment horizontal="center" vertical="center"/>
      <protection hidden="1"/>
    </xf>
    <xf numFmtId="3" fontId="22" fillId="0" borderId="9" xfId="0" applyNumberFormat="1" applyFont="1" applyBorder="1" applyAlignment="1" applyProtection="1">
      <alignment horizontal="center" vertical="center"/>
      <protection hidden="1"/>
    </xf>
    <xf numFmtId="0" fontId="22" fillId="0" borderId="9" xfId="0" applyFont="1" applyBorder="1" applyAlignment="1" applyProtection="1">
      <alignment horizontal="center" vertical="center"/>
      <protection hidden="1"/>
    </xf>
    <xf numFmtId="167" fontId="22" fillId="0" borderId="9" xfId="3" applyNumberFormat="1" applyFont="1" applyFill="1" applyBorder="1" applyAlignment="1" applyProtection="1">
      <alignment horizontal="center" vertical="center"/>
      <protection hidden="1"/>
    </xf>
    <xf numFmtId="167" fontId="22" fillId="0" borderId="10" xfId="3" applyNumberFormat="1" applyFont="1" applyFill="1" applyBorder="1" applyAlignment="1" applyProtection="1">
      <alignment horizontal="center" vertical="center"/>
      <protection hidden="1"/>
    </xf>
    <xf numFmtId="3" fontId="9" fillId="0" borderId="6" xfId="0" applyNumberFormat="1" applyFont="1" applyBorder="1" applyAlignment="1" applyProtection="1">
      <alignment horizontal="center" vertical="center"/>
      <protection hidden="1"/>
    </xf>
    <xf numFmtId="167" fontId="9" fillId="0" borderId="6" xfId="3" applyNumberFormat="1" applyFont="1" applyFill="1" applyBorder="1" applyAlignment="1" applyProtection="1">
      <alignment horizontal="center" vertical="center"/>
      <protection hidden="1"/>
    </xf>
    <xf numFmtId="167" fontId="9" fillId="0" borderId="7" xfId="3" applyNumberFormat="1" applyFont="1" applyFill="1" applyBorder="1" applyAlignment="1" applyProtection="1">
      <alignment horizontal="center" vertical="center"/>
      <protection hidden="1"/>
    </xf>
    <xf numFmtId="3" fontId="20" fillId="0" borderId="9" xfId="0" applyNumberFormat="1" applyFont="1" applyBorder="1" applyAlignment="1" applyProtection="1">
      <alignment horizontal="center" vertical="center"/>
      <protection hidden="1"/>
    </xf>
    <xf numFmtId="0" fontId="20" fillId="0" borderId="9" xfId="0" applyFont="1" applyBorder="1" applyAlignment="1" applyProtection="1">
      <alignment horizontal="center" vertical="center"/>
      <protection hidden="1"/>
    </xf>
    <xf numFmtId="167" fontId="20" fillId="0" borderId="9" xfId="3" applyNumberFormat="1" applyFont="1" applyFill="1" applyBorder="1" applyAlignment="1" applyProtection="1">
      <alignment horizontal="center" vertical="center"/>
      <protection hidden="1"/>
    </xf>
    <xf numFmtId="167" fontId="20" fillId="0" borderId="10" xfId="3" applyNumberFormat="1" applyFont="1" applyFill="1" applyBorder="1" applyAlignment="1" applyProtection="1">
      <alignment horizontal="center" vertical="center"/>
      <protection hidden="1"/>
    </xf>
    <xf numFmtId="0" fontId="27" fillId="0" borderId="0" xfId="0" applyFont="1" applyAlignment="1" applyProtection="1">
      <alignment horizontal="left" vertical="center"/>
      <protection locked="0" hidden="1"/>
    </xf>
    <xf numFmtId="0" fontId="28" fillId="0" borderId="0" xfId="0" applyFont="1" applyAlignment="1" applyProtection="1">
      <alignment vertical="center"/>
      <protection hidden="1"/>
    </xf>
    <xf numFmtId="0" fontId="28" fillId="0" borderId="0" xfId="0" applyFont="1" applyAlignment="1" applyProtection="1">
      <alignment vertical="center"/>
      <protection locked="0" hidden="1"/>
    </xf>
    <xf numFmtId="0" fontId="29" fillId="0" borderId="0" xfId="0" applyFont="1" applyProtection="1">
      <protection hidden="1"/>
    </xf>
    <xf numFmtId="0" fontId="3" fillId="0" borderId="0" xfId="0" applyFont="1" applyProtection="1">
      <protection hidden="1"/>
    </xf>
    <xf numFmtId="0" fontId="9" fillId="0" borderId="0" xfId="0" applyFont="1" applyProtection="1">
      <protection hidden="1"/>
    </xf>
    <xf numFmtId="0" fontId="13" fillId="0" borderId="0" xfId="0" applyFont="1" applyProtection="1">
      <protection hidden="1"/>
    </xf>
    <xf numFmtId="0" fontId="18" fillId="0" borderId="0" xfId="0" applyFont="1" applyAlignment="1" applyProtection="1">
      <alignment vertical="center"/>
      <protection locked="0" hidden="1"/>
    </xf>
    <xf numFmtId="0" fontId="3" fillId="0" borderId="0" xfId="0" applyFont="1" applyProtection="1">
      <protection locked="0" hidden="1"/>
    </xf>
    <xf numFmtId="0" fontId="13" fillId="5" borderId="0" xfId="0" applyFont="1" applyFill="1" applyAlignment="1" applyProtection="1">
      <alignment vertical="top" wrapText="1"/>
      <protection hidden="1"/>
    </xf>
    <xf numFmtId="0" fontId="20" fillId="0" borderId="0" xfId="0" applyFont="1" applyAlignment="1" applyProtection="1">
      <alignment horizontal="right"/>
      <protection hidden="1"/>
    </xf>
    <xf numFmtId="164" fontId="30" fillId="0" borderId="0" xfId="2" applyNumberFormat="1" applyFont="1" applyBorder="1" applyAlignment="1" applyProtection="1">
      <alignment horizontal="center" vertical="center"/>
      <protection hidden="1"/>
    </xf>
    <xf numFmtId="164" fontId="30" fillId="0" borderId="0" xfId="2" applyNumberFormat="1" applyFont="1" applyFill="1" applyBorder="1" applyAlignment="1" applyProtection="1">
      <alignment horizontal="center" vertical="center"/>
      <protection hidden="1"/>
    </xf>
    <xf numFmtId="9" fontId="30" fillId="0" borderId="0" xfId="3" applyFont="1" applyBorder="1" applyAlignment="1" applyProtection="1">
      <alignment horizontal="center" vertical="center"/>
      <protection hidden="1"/>
    </xf>
    <xf numFmtId="0" fontId="14" fillId="0" borderId="0" xfId="0" applyFont="1" applyProtection="1">
      <protection hidden="1"/>
    </xf>
    <xf numFmtId="0" fontId="29" fillId="0" borderId="0" xfId="0" applyFont="1" applyProtection="1">
      <protection locked="0" hidden="1"/>
    </xf>
    <xf numFmtId="164" fontId="30" fillId="0" borderId="0" xfId="2" applyNumberFormat="1" applyFont="1" applyFill="1" applyBorder="1" applyAlignment="1" applyProtection="1">
      <alignment horizontal="center" vertical="center"/>
      <protection locked="0" hidden="1"/>
    </xf>
    <xf numFmtId="0" fontId="8" fillId="0" borderId="0" xfId="0" applyFont="1" applyProtection="1">
      <protection locked="0" hidden="1"/>
    </xf>
    <xf numFmtId="0" fontId="32" fillId="0" borderId="0" xfId="0" applyFont="1" applyAlignment="1" applyProtection="1">
      <alignment horizontal="center"/>
      <protection locked="0" hidden="1"/>
    </xf>
    <xf numFmtId="0" fontId="29" fillId="0" borderId="0" xfId="0" applyFont="1" applyAlignment="1" applyProtection="1">
      <alignment vertical="center"/>
      <protection hidden="1"/>
    </xf>
    <xf numFmtId="0" fontId="29" fillId="0" borderId="0" xfId="0" applyFont="1" applyProtection="1">
      <protection locked="0"/>
    </xf>
    <xf numFmtId="165" fontId="29" fillId="0" borderId="0" xfId="0" applyNumberFormat="1" applyFont="1" applyProtection="1">
      <protection locked="0" hidden="1"/>
    </xf>
    <xf numFmtId="0" fontId="6" fillId="0" borderId="0" xfId="0" applyFont="1" applyProtection="1">
      <protection locked="0" hidden="1"/>
    </xf>
    <xf numFmtId="0" fontId="6" fillId="0" borderId="0" xfId="0" applyFont="1" applyProtection="1">
      <protection hidden="1"/>
    </xf>
    <xf numFmtId="0" fontId="6" fillId="0" borderId="12" xfId="0" applyFont="1" applyBorder="1" applyProtection="1">
      <protection hidden="1"/>
    </xf>
    <xf numFmtId="0" fontId="11" fillId="0" borderId="0" xfId="0" applyFont="1" applyAlignment="1" applyProtection="1">
      <alignment horizontal="center" vertical="center" wrapText="1"/>
      <protection hidden="1"/>
    </xf>
    <xf numFmtId="0" fontId="34" fillId="0" borderId="0" xfId="0" applyFont="1" applyProtection="1">
      <protection hidden="1"/>
    </xf>
    <xf numFmtId="164" fontId="30" fillId="6" borderId="0" xfId="2" applyNumberFormat="1" applyFont="1" applyFill="1" applyBorder="1" applyAlignment="1" applyProtection="1">
      <alignment horizontal="center" vertical="center"/>
      <protection hidden="1"/>
    </xf>
    <xf numFmtId="166" fontId="5" fillId="7" borderId="0" xfId="1" applyFont="1" applyFill="1" applyAlignment="1" applyProtection="1">
      <alignment horizontal="centerContinuous" vertical="center"/>
      <protection hidden="1"/>
    </xf>
    <xf numFmtId="0" fontId="12" fillId="0" borderId="0" xfId="0" applyFont="1" applyAlignment="1" applyProtection="1">
      <alignment horizontal="center" vertical="center"/>
      <protection hidden="1"/>
    </xf>
    <xf numFmtId="0" fontId="34" fillId="5" borderId="0" xfId="0" applyFont="1" applyFill="1" applyAlignment="1" applyProtection="1">
      <alignment vertical="top" wrapText="1"/>
      <protection hidden="1"/>
    </xf>
    <xf numFmtId="0" fontId="13" fillId="5" borderId="0" xfId="0" applyFont="1" applyFill="1" applyAlignment="1" applyProtection="1">
      <alignment horizontal="left" vertical="top" wrapText="1"/>
      <protection hidden="1"/>
    </xf>
    <xf numFmtId="164" fontId="34" fillId="0" borderId="0" xfId="0" applyNumberFormat="1" applyFont="1" applyAlignment="1" applyProtection="1">
      <alignment horizontal="center"/>
      <protection hidden="1"/>
    </xf>
    <xf numFmtId="0" fontId="15" fillId="0" borderId="0" xfId="0" applyFont="1" applyProtection="1">
      <protection locked="0" hidden="1"/>
    </xf>
    <xf numFmtId="0" fontId="37" fillId="0" borderId="0" xfId="0" applyFont="1" applyProtection="1">
      <protection locked="0" hidden="1"/>
    </xf>
    <xf numFmtId="0" fontId="9" fillId="0" borderId="0" xfId="0" applyFont="1" applyProtection="1">
      <protection locked="0"/>
    </xf>
    <xf numFmtId="0" fontId="20" fillId="0" borderId="12" xfId="0" applyFont="1" applyBorder="1" applyAlignment="1" applyProtection="1">
      <alignment horizontal="centerContinuous"/>
      <protection locked="0"/>
    </xf>
    <xf numFmtId="0" fontId="15" fillId="0" borderId="0" xfId="0" applyFont="1" applyProtection="1">
      <protection hidden="1"/>
    </xf>
    <xf numFmtId="0" fontId="38" fillId="0" borderId="0" xfId="0" applyFont="1" applyProtection="1">
      <protection hidden="1"/>
    </xf>
    <xf numFmtId="0" fontId="15" fillId="0" borderId="0" xfId="0" applyFont="1" applyProtection="1">
      <protection locked="0"/>
    </xf>
    <xf numFmtId="0" fontId="33" fillId="0" borderId="0" xfId="0" applyFont="1" applyProtection="1">
      <protection hidden="1"/>
    </xf>
    <xf numFmtId="0" fontId="39" fillId="0" borderId="0" xfId="0" applyFont="1" applyProtection="1">
      <protection hidden="1"/>
    </xf>
    <xf numFmtId="0" fontId="34" fillId="0" borderId="0" xfId="0" applyFont="1" applyAlignment="1" applyProtection="1">
      <alignment vertical="center"/>
      <protection hidden="1"/>
    </xf>
    <xf numFmtId="0" fontId="3" fillId="0" borderId="0" xfId="0" applyFont="1" applyAlignment="1" applyProtection="1">
      <alignment horizontal="center"/>
      <protection hidden="1"/>
    </xf>
    <xf numFmtId="0" fontId="29" fillId="0" borderId="0" xfId="0" applyFont="1" applyAlignment="1" applyProtection="1">
      <alignment horizontal="center"/>
      <protection hidden="1"/>
    </xf>
    <xf numFmtId="0" fontId="29" fillId="0" borderId="0" xfId="0" applyFont="1" applyAlignment="1" applyProtection="1">
      <alignment horizontal="right"/>
      <protection hidden="1"/>
    </xf>
    <xf numFmtId="0" fontId="31" fillId="0" borderId="0" xfId="0" applyFont="1" applyAlignment="1" applyProtection="1">
      <alignment horizontal="center" textRotation="90"/>
      <protection hidden="1"/>
    </xf>
    <xf numFmtId="0" fontId="40" fillId="0" borderId="0" xfId="0" applyFont="1" applyAlignment="1" applyProtection="1">
      <alignment horizontal="center"/>
      <protection hidden="1"/>
    </xf>
    <xf numFmtId="0" fontId="7" fillId="0" borderId="0" xfId="4" applyFont="1" applyFill="1" applyBorder="1" applyAlignment="1" applyProtection="1">
      <alignment horizontal="center" vertical="center"/>
      <protection locked="0"/>
    </xf>
    <xf numFmtId="0" fontId="30" fillId="0" borderId="0" xfId="0" applyFont="1" applyProtection="1">
      <protection hidden="1"/>
    </xf>
    <xf numFmtId="0" fontId="13" fillId="5" borderId="0" xfId="0" applyFont="1" applyFill="1" applyAlignment="1" applyProtection="1">
      <alignment horizontal="justify" vertical="top" wrapText="1"/>
      <protection hidden="1"/>
    </xf>
    <xf numFmtId="0" fontId="29" fillId="0" borderId="0" xfId="0" applyFont="1" applyAlignment="1" applyProtection="1">
      <alignment horizontal="center" vertical="center"/>
      <protection hidden="1"/>
    </xf>
    <xf numFmtId="14" fontId="29" fillId="0" borderId="0" xfId="0" applyNumberFormat="1" applyFont="1" applyProtection="1">
      <protection hidden="1"/>
    </xf>
    <xf numFmtId="14" fontId="29" fillId="0" borderId="0" xfId="0" applyNumberFormat="1" applyFont="1" applyProtection="1">
      <protection locked="0"/>
    </xf>
    <xf numFmtId="0" fontId="37" fillId="0" borderId="0" xfId="0" applyFont="1" applyProtection="1">
      <protection hidden="1"/>
    </xf>
    <xf numFmtId="0" fontId="10" fillId="0" borderId="0" xfId="0" applyFont="1" applyAlignment="1" applyProtection="1">
      <alignment horizontal="center" vertical="center"/>
      <protection hidden="1"/>
    </xf>
    <xf numFmtId="0" fontId="29" fillId="0" borderId="0" xfId="0" applyFont="1" applyAlignment="1" applyProtection="1">
      <alignment vertical="center"/>
      <protection locked="0"/>
    </xf>
    <xf numFmtId="0" fontId="19" fillId="8" borderId="0" xfId="0" applyFont="1" applyFill="1" applyAlignment="1" applyProtection="1">
      <alignment horizontal="centerContinuous" vertical="center"/>
      <protection hidden="1"/>
    </xf>
    <xf numFmtId="0" fontId="9" fillId="0" borderId="0" xfId="0" applyFont="1"/>
    <xf numFmtId="166" fontId="19" fillId="7" borderId="0" xfId="1" applyFont="1" applyFill="1" applyAlignment="1" applyProtection="1">
      <alignment horizontal="centerContinuous" vertical="center"/>
      <protection hidden="1"/>
    </xf>
    <xf numFmtId="0" fontId="20" fillId="0" borderId="0" xfId="0" applyFont="1" applyAlignment="1" applyProtection="1">
      <alignment horizontal="centerContinuous"/>
      <protection hidden="1"/>
    </xf>
    <xf numFmtId="0" fontId="15" fillId="0" borderId="0" xfId="0" applyFont="1"/>
    <xf numFmtId="0" fontId="37" fillId="0" borderId="0" xfId="0" applyFont="1"/>
    <xf numFmtId="0" fontId="25" fillId="0" borderId="0" xfId="0" applyFont="1" applyAlignment="1">
      <alignment vertical="center"/>
    </xf>
    <xf numFmtId="0" fontId="15" fillId="0" borderId="1" xfId="0" applyFont="1" applyBorder="1" applyAlignment="1">
      <alignment horizontal="left"/>
    </xf>
    <xf numFmtId="169" fontId="36" fillId="0" borderId="1" xfId="0" applyNumberFormat="1" applyFont="1" applyBorder="1" applyAlignment="1">
      <alignment horizontal="center"/>
    </xf>
    <xf numFmtId="169" fontId="36" fillId="0" borderId="21" xfId="0" applyNumberFormat="1" applyFont="1" applyBorder="1" applyAlignment="1">
      <alignment horizontal="center"/>
    </xf>
    <xf numFmtId="0" fontId="36" fillId="0" borderId="21" xfId="0" applyFont="1" applyBorder="1" applyProtection="1">
      <protection locked="0"/>
    </xf>
    <xf numFmtId="0" fontId="15" fillId="0" borderId="1" xfId="4" applyFont="1" applyFill="1" applyBorder="1" applyAlignment="1" applyProtection="1">
      <alignment horizontal="left"/>
      <protection locked="0" hidden="1"/>
    </xf>
    <xf numFmtId="165" fontId="41" fillId="0" borderId="1" xfId="2" applyFont="1" applyBorder="1" applyAlignment="1" applyProtection="1">
      <alignment horizontal="center"/>
      <protection locked="0"/>
    </xf>
    <xf numFmtId="165" fontId="36" fillId="0" borderId="21" xfId="2" applyFont="1" applyBorder="1" applyAlignment="1" applyProtection="1">
      <alignment horizontal="center"/>
    </xf>
    <xf numFmtId="0" fontId="22" fillId="4" borderId="6" xfId="0" applyFont="1" applyFill="1" applyBorder="1" applyAlignment="1" applyProtection="1">
      <alignment horizontal="centerContinuous" vertical="center"/>
      <protection hidden="1"/>
    </xf>
    <xf numFmtId="0" fontId="22" fillId="4" borderId="7" xfId="0" applyFont="1" applyFill="1" applyBorder="1" applyAlignment="1" applyProtection="1">
      <alignment horizontal="centerContinuous" vertical="center"/>
      <protection hidden="1"/>
    </xf>
    <xf numFmtId="0" fontId="9" fillId="4" borderId="6" xfId="0" applyFont="1" applyFill="1" applyBorder="1" applyAlignment="1" applyProtection="1">
      <alignment horizontal="center" vertical="center" wrapText="1"/>
      <protection hidden="1"/>
    </xf>
    <xf numFmtId="0" fontId="9" fillId="4" borderId="7" xfId="0" applyFont="1" applyFill="1" applyBorder="1" applyAlignment="1" applyProtection="1">
      <alignment horizontal="center" vertical="center" wrapText="1"/>
      <protection hidden="1"/>
    </xf>
    <xf numFmtId="0" fontId="9" fillId="4" borderId="5" xfId="0" applyFont="1" applyFill="1" applyBorder="1" applyAlignment="1" applyProtection="1">
      <alignment vertical="center" wrapText="1"/>
      <protection hidden="1"/>
    </xf>
    <xf numFmtId="0" fontId="20" fillId="4" borderId="8" xfId="0" applyFont="1" applyFill="1" applyBorder="1" applyAlignment="1" applyProtection="1">
      <alignment vertical="center" wrapText="1"/>
      <protection hidden="1"/>
    </xf>
    <xf numFmtId="0" fontId="23" fillId="4" borderId="6" xfId="0" applyFont="1" applyFill="1" applyBorder="1" applyAlignment="1" applyProtection="1">
      <alignment horizontal="center" vertical="center" wrapText="1"/>
      <protection hidden="1"/>
    </xf>
    <xf numFmtId="0" fontId="23" fillId="4" borderId="7" xfId="0" applyFont="1" applyFill="1" applyBorder="1" applyAlignment="1" applyProtection="1">
      <alignment horizontal="center" vertical="center" wrapText="1"/>
      <protection hidden="1"/>
    </xf>
    <xf numFmtId="0" fontId="23" fillId="4" borderId="6" xfId="0" applyFont="1" applyFill="1" applyBorder="1" applyAlignment="1" applyProtection="1">
      <alignment horizontal="center" vertical="center" wrapText="1"/>
      <protection locked="0" hidden="1"/>
    </xf>
    <xf numFmtId="0" fontId="4" fillId="0" borderId="0" xfId="0" applyFont="1" applyAlignment="1" applyProtection="1">
      <alignment horizontal="centerContinuous"/>
      <protection locked="0"/>
    </xf>
    <xf numFmtId="0" fontId="37" fillId="0" borderId="0" xfId="0" applyFont="1" applyAlignment="1" applyProtection="1">
      <alignment horizontal="centerContinuous"/>
      <protection locked="0"/>
    </xf>
    <xf numFmtId="0" fontId="37" fillId="0" borderId="0" xfId="0" applyFont="1" applyProtection="1">
      <protection locked="0"/>
    </xf>
    <xf numFmtId="0" fontId="4" fillId="0" borderId="12" xfId="0" applyFont="1" applyBorder="1" applyAlignment="1" applyProtection="1">
      <alignment horizontal="centerContinuous"/>
      <protection locked="0"/>
    </xf>
    <xf numFmtId="0" fontId="37" fillId="0" borderId="12" xfId="0" applyFont="1" applyBorder="1" applyAlignment="1" applyProtection="1">
      <alignment horizontal="centerContinuous"/>
      <protection locked="0"/>
    </xf>
    <xf numFmtId="0" fontId="3" fillId="0" borderId="0" xfId="0" applyFont="1" applyAlignment="1" applyProtection="1">
      <alignment horizontal="left" vertical="center"/>
      <protection hidden="1"/>
    </xf>
    <xf numFmtId="0" fontId="28" fillId="0" borderId="0" xfId="0" applyFont="1" applyAlignment="1" applyProtection="1">
      <alignment horizontal="center" vertical="center"/>
      <protection locked="0" hidden="1"/>
    </xf>
    <xf numFmtId="0" fontId="28" fillId="0" borderId="0" xfId="0" applyFont="1" applyAlignment="1" applyProtection="1">
      <alignment horizontal="left" vertical="center"/>
      <protection locked="0" hidden="1"/>
    </xf>
    <xf numFmtId="0" fontId="36" fillId="5" borderId="0" xfId="0" applyFont="1" applyFill="1" applyAlignment="1" applyProtection="1">
      <alignment vertical="top" wrapText="1"/>
      <protection hidden="1"/>
    </xf>
    <xf numFmtId="0" fontId="38" fillId="0" borderId="0" xfId="0" applyFont="1" applyAlignment="1" applyProtection="1">
      <alignment horizontal="right"/>
      <protection hidden="1"/>
    </xf>
    <xf numFmtId="164" fontId="38" fillId="0" borderId="0" xfId="2" applyNumberFormat="1" applyFont="1" applyBorder="1" applyAlignment="1" applyProtection="1">
      <alignment horizontal="center" vertical="center"/>
      <protection hidden="1"/>
    </xf>
    <xf numFmtId="0" fontId="12" fillId="4" borderId="21"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18" fillId="9" borderId="21" xfId="0" applyFont="1" applyFill="1" applyBorder="1" applyAlignment="1" applyProtection="1">
      <alignment horizontal="center" vertical="center"/>
      <protection hidden="1"/>
    </xf>
    <xf numFmtId="168" fontId="36" fillId="0" borderId="21" xfId="2" applyNumberFormat="1" applyFont="1" applyFill="1" applyBorder="1" applyAlignment="1" applyProtection="1">
      <alignment horizontal="center" vertical="center"/>
      <protection hidden="1"/>
    </xf>
    <xf numFmtId="9" fontId="15" fillId="0" borderId="21" xfId="3" applyFont="1" applyFill="1" applyBorder="1" applyAlignment="1" applyProtection="1">
      <alignment horizontal="center" vertical="center"/>
      <protection hidden="1"/>
    </xf>
    <xf numFmtId="164" fontId="36" fillId="0" borderId="0" xfId="2" applyNumberFormat="1" applyFont="1" applyFill="1" applyBorder="1" applyAlignment="1" applyProtection="1">
      <alignment horizontal="center" vertical="center"/>
      <protection hidden="1"/>
    </xf>
    <xf numFmtId="168" fontId="12" fillId="0" borderId="21" xfId="2" applyNumberFormat="1" applyFont="1" applyFill="1" applyBorder="1" applyAlignment="1" applyProtection="1">
      <alignment horizontal="center" vertical="center"/>
      <protection hidden="1"/>
    </xf>
    <xf numFmtId="9" fontId="12" fillId="0" borderId="21" xfId="3" applyFont="1" applyFill="1" applyBorder="1" applyAlignment="1" applyProtection="1">
      <alignment horizontal="center" vertical="center"/>
      <protection hidden="1"/>
    </xf>
    <xf numFmtId="164" fontId="12" fillId="0" borderId="0" xfId="2" applyNumberFormat="1" applyFont="1" applyFill="1" applyBorder="1" applyAlignment="1" applyProtection="1">
      <alignment horizontal="center" vertical="center"/>
      <protection hidden="1"/>
    </xf>
    <xf numFmtId="164" fontId="6" fillId="0" borderId="0" xfId="2" applyNumberFormat="1" applyFont="1" applyFill="1" applyBorder="1" applyAlignment="1" applyProtection="1">
      <alignment horizontal="center" vertical="center"/>
      <protection hidden="1"/>
    </xf>
    <xf numFmtId="164" fontId="6" fillId="0" borderId="0" xfId="2" applyNumberFormat="1" applyFont="1" applyBorder="1" applyAlignment="1" applyProtection="1">
      <alignment horizontal="center" vertical="center"/>
      <protection hidden="1"/>
    </xf>
    <xf numFmtId="0" fontId="16" fillId="0" borderId="0" xfId="0" applyFont="1" applyProtection="1">
      <protection hidden="1"/>
    </xf>
    <xf numFmtId="0" fontId="15" fillId="0" borderId="21" xfId="0" applyFont="1" applyBorder="1" applyAlignment="1" applyProtection="1">
      <alignment horizontal="center" vertical="center"/>
      <protection hidden="1"/>
    </xf>
    <xf numFmtId="0" fontId="15" fillId="0" borderId="21" xfId="0" applyFont="1" applyBorder="1" applyAlignment="1" applyProtection="1">
      <alignment horizontal="centerContinuous" vertical="center" wrapText="1"/>
      <protection hidden="1"/>
    </xf>
    <xf numFmtId="165" fontId="15" fillId="0" borderId="21" xfId="2" applyFont="1" applyFill="1" applyBorder="1" applyAlignment="1" applyProtection="1">
      <alignment horizontal="right" vertical="center"/>
    </xf>
    <xf numFmtId="165" fontId="36" fillId="0" borderId="21" xfId="2" applyFont="1" applyFill="1" applyBorder="1" applyAlignment="1" applyProtection="1">
      <alignment horizontal="right" vertical="center"/>
    </xf>
    <xf numFmtId="165" fontId="41" fillId="0" borderId="21" xfId="2" applyFont="1" applyFill="1" applyBorder="1" applyAlignment="1" applyProtection="1">
      <alignment horizontal="right" vertical="center"/>
      <protection locked="0"/>
    </xf>
    <xf numFmtId="0" fontId="12" fillId="4" borderId="21" xfId="0" applyFont="1" applyFill="1" applyBorder="1" applyAlignment="1" applyProtection="1">
      <alignment horizontal="centerContinuous" vertical="center"/>
      <protection hidden="1"/>
    </xf>
    <xf numFmtId="0" fontId="36" fillId="4" borderId="21" xfId="0" applyFont="1" applyFill="1" applyBorder="1" applyAlignment="1" applyProtection="1">
      <alignment horizontal="centerContinuous"/>
      <protection hidden="1"/>
    </xf>
    <xf numFmtId="165" fontId="12" fillId="4" borderId="21" xfId="0" applyNumberFormat="1" applyFont="1" applyFill="1" applyBorder="1" applyAlignment="1">
      <alignment horizontal="right" vertical="center"/>
    </xf>
    <xf numFmtId="0" fontId="12" fillId="4" borderId="21" xfId="0" applyFont="1" applyFill="1" applyBorder="1" applyAlignment="1" applyProtection="1">
      <alignment vertical="center"/>
      <protection hidden="1"/>
    </xf>
    <xf numFmtId="164" fontId="36" fillId="0" borderId="21" xfId="2" applyNumberFormat="1" applyFont="1" applyFill="1" applyBorder="1" applyAlignment="1" applyProtection="1">
      <alignment horizontal="center" vertical="center"/>
      <protection hidden="1"/>
    </xf>
    <xf numFmtId="164" fontId="15" fillId="0" borderId="21" xfId="2" applyNumberFormat="1" applyFont="1" applyFill="1" applyBorder="1" applyAlignment="1" applyProtection="1">
      <alignment horizontal="center" vertical="center"/>
      <protection hidden="1"/>
    </xf>
    <xf numFmtId="164" fontId="41" fillId="0" borderId="21" xfId="2" applyNumberFormat="1" applyFont="1" applyFill="1" applyBorder="1" applyAlignment="1" applyProtection="1">
      <alignment horizontal="center" vertical="center"/>
      <protection locked="0"/>
    </xf>
    <xf numFmtId="164" fontId="38" fillId="0" borderId="21" xfId="2" applyNumberFormat="1" applyFont="1" applyFill="1" applyBorder="1" applyAlignment="1" applyProtection="1">
      <alignment horizontal="center" vertical="center"/>
      <protection hidden="1"/>
    </xf>
    <xf numFmtId="9" fontId="38" fillId="0" borderId="21" xfId="3" applyFont="1" applyFill="1" applyBorder="1" applyAlignment="1" applyProtection="1">
      <alignment horizontal="center" vertical="center"/>
      <protection hidden="1"/>
    </xf>
    <xf numFmtId="9" fontId="15" fillId="0" borderId="0" xfId="3" applyFont="1" applyBorder="1" applyAlignment="1" applyProtection="1">
      <alignment horizontal="center" vertical="center"/>
      <protection hidden="1"/>
    </xf>
    <xf numFmtId="164" fontId="15" fillId="0" borderId="0" xfId="2" applyNumberFormat="1" applyFont="1" applyBorder="1" applyAlignment="1" applyProtection="1">
      <alignment horizontal="center" vertical="center"/>
      <protection hidden="1"/>
    </xf>
    <xf numFmtId="0" fontId="38" fillId="0" borderId="0" xfId="0" applyFont="1" applyAlignment="1" applyProtection="1">
      <alignment horizontal="left"/>
      <protection hidden="1"/>
    </xf>
    <xf numFmtId="0" fontId="12" fillId="4" borderId="21" xfId="0" applyFont="1" applyFill="1" applyBorder="1" applyAlignment="1" applyProtection="1">
      <alignment horizontal="center" vertical="center"/>
      <protection hidden="1"/>
    </xf>
    <xf numFmtId="0" fontId="18" fillId="0" borderId="21" xfId="0" applyFont="1" applyBorder="1" applyAlignment="1" applyProtection="1">
      <alignment horizontal="center" vertical="center"/>
      <protection hidden="1"/>
    </xf>
    <xf numFmtId="0" fontId="15" fillId="0" borderId="21" xfId="0" applyFont="1" applyBorder="1" applyProtection="1">
      <protection hidden="1"/>
    </xf>
    <xf numFmtId="0" fontId="16" fillId="0" borderId="0" xfId="0" applyFont="1" applyAlignment="1" applyProtection="1">
      <alignment horizontal="center"/>
      <protection hidden="1"/>
    </xf>
    <xf numFmtId="164" fontId="16" fillId="0" borderId="0" xfId="0" applyNumberFormat="1" applyFont="1" applyAlignment="1" applyProtection="1">
      <alignment horizontal="center"/>
      <protection hidden="1"/>
    </xf>
    <xf numFmtId="166" fontId="18" fillId="3" borderId="0" xfId="1" applyFont="1" applyFill="1" applyAlignment="1" applyProtection="1">
      <alignment horizontal="left" vertical="center"/>
      <protection hidden="1"/>
    </xf>
    <xf numFmtId="164" fontId="38" fillId="0" borderId="0" xfId="2" applyNumberFormat="1" applyFont="1" applyFill="1" applyBorder="1" applyAlignment="1" applyProtection="1">
      <alignment horizontal="center" vertical="center"/>
      <protection locked="0" hidden="1"/>
    </xf>
    <xf numFmtId="164" fontId="38" fillId="6" borderId="0" xfId="2" applyNumberFormat="1" applyFont="1" applyFill="1" applyBorder="1" applyAlignment="1" applyProtection="1">
      <alignment horizontal="center" vertical="center"/>
      <protection locked="0" hidden="1"/>
    </xf>
    <xf numFmtId="0" fontId="16" fillId="0" borderId="0" xfId="0" applyFont="1" applyProtection="1">
      <protection locked="0" hidden="1"/>
    </xf>
    <xf numFmtId="0" fontId="42" fillId="0" borderId="0" xfId="0" applyFont="1" applyAlignment="1" applyProtection="1">
      <alignment horizontal="center"/>
      <protection locked="0" hidden="1"/>
    </xf>
    <xf numFmtId="0" fontId="15" fillId="0" borderId="1" xfId="0" applyFont="1" applyBorder="1" applyAlignment="1" applyProtection="1">
      <alignment horizontal="center"/>
      <protection hidden="1"/>
    </xf>
    <xf numFmtId="0" fontId="15" fillId="0" borderId="1" xfId="0" applyFont="1" applyBorder="1" applyAlignment="1" applyProtection="1">
      <alignment horizontal="left" vertical="center"/>
      <protection hidden="1"/>
    </xf>
    <xf numFmtId="0" fontId="15" fillId="0" borderId="23" xfId="0" applyFont="1" applyBorder="1" applyAlignment="1" applyProtection="1">
      <alignment horizontal="left" vertical="center" wrapText="1"/>
      <protection hidden="1"/>
    </xf>
    <xf numFmtId="165" fontId="36" fillId="0" borderId="21" xfId="2" applyFont="1" applyFill="1" applyBorder="1" applyAlignment="1" applyProtection="1">
      <alignment vertical="center" wrapText="1"/>
      <protection hidden="1"/>
    </xf>
    <xf numFmtId="165" fontId="36" fillId="0" borderId="21" xfId="2" applyFont="1" applyFill="1" applyBorder="1" applyAlignment="1" applyProtection="1">
      <alignment vertical="center" wrapText="1"/>
      <protection locked="0" hidden="1"/>
    </xf>
    <xf numFmtId="165" fontId="41" fillId="0" borderId="21" xfId="2" applyFont="1" applyFill="1" applyBorder="1" applyAlignment="1" applyProtection="1">
      <alignment vertical="center" wrapText="1"/>
      <protection locked="0" hidden="1"/>
    </xf>
    <xf numFmtId="0" fontId="15" fillId="0" borderId="12" xfId="0" applyFont="1" applyBorder="1" applyAlignment="1" applyProtection="1">
      <alignment horizontal="left" vertical="center" wrapText="1"/>
      <protection hidden="1"/>
    </xf>
    <xf numFmtId="165" fontId="36" fillId="0" borderId="1" xfId="2" applyFont="1" applyFill="1" applyBorder="1" applyAlignment="1" applyProtection="1">
      <alignment vertical="center" wrapText="1"/>
      <protection hidden="1"/>
    </xf>
    <xf numFmtId="165" fontId="36" fillId="0" borderId="1" xfId="2" applyFont="1" applyFill="1" applyBorder="1" applyAlignment="1" applyProtection="1">
      <alignment vertical="center" wrapText="1"/>
      <protection locked="0" hidden="1"/>
    </xf>
    <xf numFmtId="0" fontId="12" fillId="4" borderId="1" xfId="0" applyFont="1" applyFill="1" applyBorder="1" applyAlignment="1" applyProtection="1">
      <alignment horizontal="center" vertical="center"/>
      <protection hidden="1"/>
    </xf>
    <xf numFmtId="0" fontId="12" fillId="4" borderId="23" xfId="0" applyFont="1" applyFill="1" applyBorder="1" applyAlignment="1" applyProtection="1">
      <alignment vertical="center"/>
      <protection hidden="1"/>
    </xf>
    <xf numFmtId="165" fontId="36" fillId="4" borderId="1" xfId="2" applyFont="1" applyFill="1" applyBorder="1" applyAlignment="1" applyProtection="1">
      <alignment vertical="center"/>
      <protection hidden="1"/>
    </xf>
    <xf numFmtId="165" fontId="36" fillId="4" borderId="1" xfId="2" applyFont="1" applyFill="1" applyBorder="1" applyAlignment="1" applyProtection="1">
      <alignment vertical="center"/>
      <protection locked="0" hidden="1"/>
    </xf>
    <xf numFmtId="165" fontId="36" fillId="4" borderId="22" xfId="2" applyFont="1" applyFill="1" applyBorder="1" applyAlignment="1" applyProtection="1">
      <alignment horizontal="center" vertical="center"/>
      <protection hidden="1"/>
    </xf>
    <xf numFmtId="0" fontId="15" fillId="0" borderId="17" xfId="0" applyFont="1" applyBorder="1" applyAlignment="1" applyProtection="1">
      <alignment horizontal="left" vertical="center" wrapText="1"/>
      <protection hidden="1"/>
    </xf>
    <xf numFmtId="0" fontId="12" fillId="4" borderId="1" xfId="0" applyFont="1" applyFill="1" applyBorder="1" applyAlignment="1" applyProtection="1">
      <alignment horizontal="center" vertical="center" wrapText="1"/>
      <protection hidden="1"/>
    </xf>
    <xf numFmtId="0" fontId="12" fillId="4" borderId="23" xfId="0" applyFont="1" applyFill="1" applyBorder="1" applyAlignment="1" applyProtection="1">
      <alignment horizontal="left" vertical="center"/>
      <protection hidden="1"/>
    </xf>
    <xf numFmtId="0" fontId="12" fillId="4" borderId="23" xfId="0" applyFont="1" applyFill="1" applyBorder="1" applyAlignment="1" applyProtection="1">
      <alignment horizontal="center" vertical="center" wrapText="1"/>
      <protection hidden="1"/>
    </xf>
    <xf numFmtId="0" fontId="12" fillId="4" borderId="1" xfId="0" applyFont="1" applyFill="1" applyBorder="1" applyAlignment="1" applyProtection="1">
      <alignment vertical="center"/>
      <protection hidden="1"/>
    </xf>
    <xf numFmtId="165" fontId="12" fillId="4" borderId="22" xfId="2" applyFont="1" applyFill="1" applyBorder="1" applyAlignment="1" applyProtection="1">
      <alignment vertical="center"/>
      <protection hidden="1"/>
    </xf>
    <xf numFmtId="165" fontId="12" fillId="4" borderId="21" xfId="2" applyFont="1" applyFill="1" applyBorder="1" applyAlignment="1" applyProtection="1">
      <alignment vertical="center"/>
      <protection hidden="1"/>
    </xf>
    <xf numFmtId="0" fontId="4" fillId="0" borderId="0" xfId="0" applyFont="1" applyProtection="1">
      <protection hidden="1"/>
    </xf>
    <xf numFmtId="0" fontId="4" fillId="0" borderId="0" xfId="0" applyFont="1" applyAlignment="1" applyProtection="1">
      <alignment horizontal="centerContinuous"/>
      <protection locked="0" hidden="1"/>
    </xf>
    <xf numFmtId="0" fontId="12" fillId="4" borderId="1" xfId="0" applyFont="1" applyFill="1" applyBorder="1" applyAlignment="1" applyProtection="1">
      <alignment horizontal="centerContinuous" vertical="center" wrapText="1"/>
      <protection hidden="1"/>
    </xf>
    <xf numFmtId="0" fontId="12" fillId="4" borderId="23" xfId="0" applyFont="1" applyFill="1" applyBorder="1" applyAlignment="1" applyProtection="1">
      <alignment horizontal="centerContinuous" vertical="center" wrapText="1"/>
      <protection hidden="1"/>
    </xf>
    <xf numFmtId="0" fontId="12" fillId="4" borderId="22" xfId="0" applyFont="1" applyFill="1" applyBorder="1" applyAlignment="1" applyProtection="1">
      <alignment horizontal="centerContinuous" vertical="center" wrapText="1"/>
      <protection hidden="1"/>
    </xf>
    <xf numFmtId="0" fontId="12" fillId="4" borderId="21" xfId="0" applyFont="1" applyFill="1" applyBorder="1" applyAlignment="1" applyProtection="1">
      <alignment horizontal="centerContinuous" vertical="center" wrapText="1"/>
      <protection hidden="1"/>
    </xf>
    <xf numFmtId="0" fontId="15" fillId="0" borderId="23" xfId="0" applyFont="1" applyBorder="1" applyAlignment="1" applyProtection="1">
      <alignment horizontal="left" vertical="center"/>
      <protection hidden="1"/>
    </xf>
    <xf numFmtId="0" fontId="15" fillId="0" borderId="22" xfId="0" applyFont="1" applyBorder="1" applyAlignment="1" applyProtection="1">
      <alignment horizontal="left" vertical="center"/>
      <protection hidden="1"/>
    </xf>
    <xf numFmtId="1" fontId="12" fillId="0" borderId="1" xfId="4" applyNumberFormat="1" applyFont="1" applyFill="1" applyBorder="1" applyAlignment="1" applyProtection="1">
      <alignment horizontal="center" vertical="center"/>
      <protection hidden="1"/>
    </xf>
    <xf numFmtId="1" fontId="41" fillId="0" borderId="1" xfId="4" applyNumberFormat="1" applyFont="1" applyFill="1" applyBorder="1" applyAlignment="1" applyProtection="1">
      <alignment horizontal="center" vertical="center"/>
      <protection locked="0" hidden="1"/>
    </xf>
    <xf numFmtId="9" fontId="12" fillId="0" borderId="21" xfId="4" applyNumberFormat="1" applyFont="1" applyFill="1" applyBorder="1" applyAlignment="1" applyProtection="1">
      <alignment horizontal="center" vertical="center"/>
      <protection hidden="1"/>
    </xf>
    <xf numFmtId="0" fontId="15" fillId="4" borderId="1" xfId="0" applyFont="1" applyFill="1" applyBorder="1" applyAlignment="1" applyProtection="1">
      <alignment vertical="center"/>
      <protection hidden="1"/>
    </xf>
    <xf numFmtId="0" fontId="18" fillId="4" borderId="23" xfId="4" applyFont="1" applyFill="1" applyBorder="1" applyAlignment="1" applyProtection="1">
      <alignment horizontal="center" vertical="center"/>
      <protection hidden="1"/>
    </xf>
    <xf numFmtId="1" fontId="16" fillId="4" borderId="23" xfId="0" applyNumberFormat="1" applyFont="1" applyFill="1" applyBorder="1" applyAlignment="1" applyProtection="1">
      <alignment horizontal="center" vertical="center"/>
      <protection hidden="1"/>
    </xf>
    <xf numFmtId="1" fontId="18" fillId="4" borderId="23" xfId="0" applyNumberFormat="1" applyFont="1" applyFill="1" applyBorder="1" applyAlignment="1" applyProtection="1">
      <alignment horizontal="center" vertical="center"/>
      <protection hidden="1"/>
    </xf>
    <xf numFmtId="9" fontId="18" fillId="4" borderId="21" xfId="0" applyNumberFormat="1" applyFont="1" applyFill="1" applyBorder="1" applyAlignment="1" applyProtection="1">
      <alignment horizontal="center" vertical="center"/>
      <protection hidden="1"/>
    </xf>
    <xf numFmtId="0" fontId="12" fillId="4" borderId="1" xfId="0" applyFont="1" applyFill="1" applyBorder="1" applyAlignment="1" applyProtection="1">
      <alignment horizontal="centerContinuous" vertical="center"/>
      <protection hidden="1"/>
    </xf>
    <xf numFmtId="0" fontId="12" fillId="4" borderId="22" xfId="0" applyFont="1" applyFill="1" applyBorder="1" applyAlignment="1" applyProtection="1">
      <alignment horizontal="centerContinuous" vertical="center"/>
      <protection hidden="1"/>
    </xf>
    <xf numFmtId="0" fontId="38" fillId="0" borderId="21" xfId="4" applyFont="1" applyFill="1" applyBorder="1" applyAlignment="1" applyProtection="1">
      <alignment horizontal="center" vertical="center" wrapText="1"/>
      <protection hidden="1"/>
    </xf>
    <xf numFmtId="165" fontId="15" fillId="0" borderId="21" xfId="2" applyFont="1" applyFill="1" applyBorder="1" applyAlignment="1" applyProtection="1">
      <alignment horizontal="center" vertical="center"/>
      <protection hidden="1"/>
    </xf>
    <xf numFmtId="165" fontId="15" fillId="6" borderId="21" xfId="2" applyFont="1" applyFill="1" applyBorder="1" applyAlignment="1" applyProtection="1">
      <alignment horizontal="center" vertical="center"/>
      <protection hidden="1"/>
    </xf>
    <xf numFmtId="165" fontId="41" fillId="0" borderId="21" xfId="2" applyFont="1" applyBorder="1" applyAlignment="1" applyProtection="1">
      <alignment horizontal="center" vertical="center"/>
      <protection locked="0" hidden="1"/>
    </xf>
    <xf numFmtId="9" fontId="15" fillId="0" borderId="21" xfId="2" applyNumberFormat="1" applyFont="1" applyBorder="1" applyAlignment="1" applyProtection="1">
      <alignment horizontal="center" vertical="center"/>
      <protection hidden="1"/>
    </xf>
    <xf numFmtId="0" fontId="18" fillId="3" borderId="1" xfId="0" applyFont="1" applyFill="1" applyBorder="1" applyAlignment="1" applyProtection="1">
      <alignment horizontal="centerContinuous" vertical="center" wrapText="1"/>
      <protection hidden="1"/>
    </xf>
    <xf numFmtId="0" fontId="18" fillId="3" borderId="23" xfId="0" applyFont="1" applyFill="1" applyBorder="1" applyAlignment="1" applyProtection="1">
      <alignment horizontal="centerContinuous" vertical="center" wrapText="1"/>
      <protection hidden="1"/>
    </xf>
    <xf numFmtId="0" fontId="16" fillId="3" borderId="22" xfId="0" applyFont="1" applyFill="1" applyBorder="1" applyAlignment="1" applyProtection="1">
      <alignment horizontal="centerContinuous" vertical="center"/>
      <protection hidden="1"/>
    </xf>
    <xf numFmtId="0" fontId="38" fillId="0" borderId="25" xfId="0" applyFont="1" applyBorder="1" applyAlignment="1" applyProtection="1">
      <alignment horizontal="center" vertical="center"/>
      <protection locked="0"/>
    </xf>
    <xf numFmtId="0" fontId="38" fillId="0" borderId="21" xfId="0" applyFont="1" applyBorder="1" applyAlignment="1" applyProtection="1">
      <alignment horizontal="center" vertical="center"/>
      <protection locked="0"/>
    </xf>
    <xf numFmtId="0" fontId="12" fillId="4" borderId="1" xfId="0" applyFont="1" applyFill="1" applyBorder="1" applyAlignment="1">
      <alignment horizontal="centerContinuous"/>
    </xf>
    <xf numFmtId="0" fontId="12" fillId="4" borderId="23" xfId="0" applyFont="1" applyFill="1" applyBorder="1" applyAlignment="1">
      <alignment horizontal="centerContinuous"/>
    </xf>
    <xf numFmtId="0" fontId="12" fillId="4" borderId="23" xfId="0" applyFont="1" applyFill="1" applyBorder="1" applyAlignment="1">
      <alignment horizontal="center" vertical="center"/>
    </xf>
    <xf numFmtId="0" fontId="12" fillId="4" borderId="22" xfId="0" applyFont="1" applyFill="1" applyBorder="1" applyAlignment="1">
      <alignment horizontal="center" vertical="center"/>
    </xf>
    <xf numFmtId="165" fontId="15" fillId="0" borderId="1" xfId="2" applyFont="1" applyBorder="1" applyAlignment="1" applyProtection="1">
      <alignment horizontal="center"/>
      <protection locked="0"/>
    </xf>
    <xf numFmtId="165" fontId="15" fillId="0" borderId="21" xfId="2" applyFont="1" applyBorder="1" applyAlignment="1" applyProtection="1">
      <alignment horizontal="center"/>
    </xf>
    <xf numFmtId="0" fontId="12" fillId="4" borderId="1" xfId="0" applyFont="1" applyFill="1" applyBorder="1" applyAlignment="1">
      <alignment horizontal="center" vertical="center"/>
    </xf>
    <xf numFmtId="0" fontId="12" fillId="4" borderId="1" xfId="0" applyFont="1" applyFill="1" applyBorder="1"/>
    <xf numFmtId="169" fontId="12" fillId="4" borderId="1" xfId="0" applyNumberFormat="1" applyFont="1" applyFill="1" applyBorder="1" applyAlignment="1">
      <alignment horizontal="center" vertical="center"/>
    </xf>
    <xf numFmtId="169" fontId="12" fillId="4" borderId="21" xfId="0" applyNumberFormat="1" applyFont="1" applyFill="1" applyBorder="1" applyAlignment="1">
      <alignment horizontal="center" vertical="center"/>
    </xf>
    <xf numFmtId="0" fontId="4" fillId="0" borderId="0" xfId="0" applyFont="1" applyAlignment="1" applyProtection="1">
      <alignment horizontal="centerContinuous"/>
      <protection hidden="1"/>
    </xf>
    <xf numFmtId="0" fontId="15" fillId="0" borderId="1" xfId="0" applyFont="1" applyBorder="1" applyAlignment="1" applyProtection="1">
      <alignment vertical="center"/>
      <protection hidden="1"/>
    </xf>
    <xf numFmtId="0" fontId="15" fillId="0" borderId="22" xfId="0" applyFont="1" applyBorder="1" applyAlignment="1" applyProtection="1">
      <alignment vertical="center"/>
      <protection hidden="1"/>
    </xf>
    <xf numFmtId="0" fontId="28" fillId="0" borderId="17" xfId="0" applyFont="1" applyBorder="1" applyAlignment="1" applyProtection="1">
      <alignment horizontal="center" vertical="center"/>
      <protection hidden="1"/>
    </xf>
    <xf numFmtId="0" fontId="28" fillId="0" borderId="17" xfId="0" applyFont="1" applyBorder="1" applyAlignment="1" applyProtection="1">
      <alignment horizontal="center" vertical="center"/>
      <protection locked="0" hidden="1"/>
    </xf>
    <xf numFmtId="0" fontId="26" fillId="10" borderId="1" xfId="0" applyFont="1" applyFill="1" applyBorder="1" applyAlignment="1" applyProtection="1">
      <alignment horizontal="centerContinuous" vertical="center"/>
      <protection hidden="1"/>
    </xf>
    <xf numFmtId="0" fontId="5" fillId="10" borderId="1" xfId="0" applyFont="1" applyFill="1" applyBorder="1" applyAlignment="1" applyProtection="1">
      <alignment horizontal="centerContinuous" vertical="center"/>
      <protection hidden="1"/>
    </xf>
    <xf numFmtId="0" fontId="18" fillId="10" borderId="2" xfId="0" applyFont="1" applyFill="1" applyBorder="1" applyAlignment="1" applyProtection="1">
      <alignment horizontal="centerContinuous" vertical="center"/>
      <protection hidden="1"/>
    </xf>
    <xf numFmtId="0" fontId="18" fillId="10" borderId="3" xfId="0" applyFont="1" applyFill="1" applyBorder="1" applyAlignment="1" applyProtection="1">
      <alignment horizontal="centerContinuous" vertical="center"/>
      <protection hidden="1"/>
    </xf>
    <xf numFmtId="0" fontId="19" fillId="10" borderId="3" xfId="0" applyFont="1" applyFill="1" applyBorder="1" applyAlignment="1" applyProtection="1">
      <alignment horizontal="centerContinuous" vertical="center"/>
      <protection hidden="1"/>
    </xf>
    <xf numFmtId="0" fontId="19" fillId="10" borderId="4" xfId="0" applyFont="1" applyFill="1" applyBorder="1" applyAlignment="1" applyProtection="1">
      <alignment horizontal="centerContinuous" vertical="center"/>
      <protection hidden="1"/>
    </xf>
    <xf numFmtId="0" fontId="26" fillId="10" borderId="0" xfId="0" applyFont="1" applyFill="1" applyAlignment="1" applyProtection="1">
      <alignment horizontal="centerContinuous" vertical="center"/>
      <protection hidden="1"/>
    </xf>
    <xf numFmtId="0" fontId="25" fillId="10" borderId="0" xfId="0" applyFont="1" applyFill="1" applyAlignment="1" applyProtection="1">
      <alignment horizontal="centerContinuous" vertical="center"/>
      <protection hidden="1"/>
    </xf>
    <xf numFmtId="166" fontId="25" fillId="10" borderId="0" xfId="1" applyFont="1" applyFill="1" applyAlignment="1" applyProtection="1">
      <alignment horizontal="centerContinuous" vertical="center"/>
      <protection hidden="1"/>
    </xf>
    <xf numFmtId="166" fontId="5" fillId="10" borderId="0" xfId="1" applyFont="1" applyFill="1" applyAlignment="1" applyProtection="1">
      <alignment horizontal="centerContinuous" vertical="center"/>
      <protection hidden="1"/>
    </xf>
    <xf numFmtId="166" fontId="26" fillId="10" borderId="0" xfId="1" applyFont="1" applyFill="1" applyAlignment="1" applyProtection="1">
      <alignment horizontal="centerContinuous" vertical="center"/>
      <protection hidden="1"/>
    </xf>
    <xf numFmtId="0" fontId="18" fillId="10" borderId="1" xfId="0" applyFont="1" applyFill="1" applyBorder="1" applyAlignment="1" applyProtection="1">
      <alignment horizontal="centerContinuous" vertical="center"/>
      <protection hidden="1"/>
    </xf>
    <xf numFmtId="0" fontId="18" fillId="10" borderId="22" xfId="0" applyFont="1" applyFill="1" applyBorder="1" applyAlignment="1" applyProtection="1">
      <alignment horizontal="centerContinuous" vertical="center"/>
      <protection hidden="1"/>
    </xf>
    <xf numFmtId="0" fontId="18" fillId="10" borderId="23" xfId="0" applyFont="1" applyFill="1" applyBorder="1" applyAlignment="1" applyProtection="1">
      <alignment horizontal="centerContinuous" vertical="center"/>
      <protection hidden="1"/>
    </xf>
    <xf numFmtId="0" fontId="18" fillId="10" borderId="21" xfId="0" applyFont="1" applyFill="1" applyBorder="1" applyAlignment="1" applyProtection="1">
      <alignment horizontal="center" vertical="center"/>
      <protection hidden="1"/>
    </xf>
    <xf numFmtId="0" fontId="18" fillId="10" borderId="1" xfId="0" applyFont="1" applyFill="1" applyBorder="1" applyAlignment="1" applyProtection="1">
      <alignment horizontal="center" vertical="center"/>
      <protection hidden="1"/>
    </xf>
    <xf numFmtId="0" fontId="18" fillId="10" borderId="21" xfId="0" applyFont="1" applyFill="1" applyBorder="1" applyAlignment="1" applyProtection="1">
      <alignment horizontal="center" vertical="center" wrapText="1"/>
      <protection hidden="1"/>
    </xf>
    <xf numFmtId="0" fontId="18" fillId="10" borderId="21" xfId="0" applyFont="1" applyFill="1" applyBorder="1" applyAlignment="1" applyProtection="1">
      <alignment horizontal="centerContinuous" vertical="center"/>
      <protection hidden="1"/>
    </xf>
    <xf numFmtId="0" fontId="16" fillId="10" borderId="21" xfId="0" applyFont="1" applyFill="1" applyBorder="1" applyAlignment="1" applyProtection="1">
      <alignment horizontal="centerContinuous" vertical="center"/>
      <protection hidden="1"/>
    </xf>
    <xf numFmtId="0" fontId="25" fillId="10" borderId="15" xfId="0" applyFont="1" applyFill="1" applyBorder="1" applyAlignment="1" applyProtection="1">
      <alignment horizontal="centerContinuous" vertical="center" wrapText="1"/>
      <protection hidden="1"/>
    </xf>
    <xf numFmtId="0" fontId="25" fillId="10" borderId="26" xfId="0" applyFont="1" applyFill="1" applyBorder="1" applyAlignment="1" applyProtection="1">
      <alignment horizontal="centerContinuous" vertical="center" wrapText="1"/>
      <protection hidden="1"/>
    </xf>
    <xf numFmtId="0" fontId="19" fillId="10" borderId="0" xfId="0" applyFont="1" applyFill="1" applyAlignment="1" applyProtection="1">
      <alignment horizontal="centerContinuous" vertical="center"/>
      <protection hidden="1"/>
    </xf>
    <xf numFmtId="166" fontId="19" fillId="10" borderId="0" xfId="1" applyFont="1" applyFill="1" applyAlignment="1" applyProtection="1">
      <alignment horizontal="centerContinuous" vertical="center"/>
      <protection hidden="1"/>
    </xf>
    <xf numFmtId="0" fontId="18" fillId="10" borderId="21" xfId="0" applyFont="1" applyFill="1" applyBorder="1" applyAlignment="1">
      <alignment horizontal="center" vertical="center"/>
    </xf>
    <xf numFmtId="0" fontId="18" fillId="10" borderId="1" xfId="4" applyFont="1" applyFill="1" applyBorder="1" applyAlignment="1" applyProtection="1">
      <alignment horizontal="center" vertical="center"/>
      <protection hidden="1"/>
    </xf>
    <xf numFmtId="0" fontId="18" fillId="10" borderId="21" xfId="4" applyFont="1" applyFill="1" applyBorder="1" applyAlignment="1" applyProtection="1">
      <alignment horizontal="center" vertical="center" wrapText="1"/>
      <protection hidden="1"/>
    </xf>
    <xf numFmtId="0" fontId="18" fillId="10" borderId="1" xfId="0" applyFont="1" applyFill="1" applyBorder="1" applyAlignment="1">
      <alignment horizontal="right"/>
    </xf>
    <xf numFmtId="165" fontId="16" fillId="10" borderId="21" xfId="0" applyNumberFormat="1" applyFont="1" applyFill="1" applyBorder="1" applyAlignment="1">
      <alignment horizontal="center"/>
    </xf>
    <xf numFmtId="165" fontId="16" fillId="10" borderId="22" xfId="0" applyNumberFormat="1" applyFont="1" applyFill="1" applyBorder="1" applyAlignment="1">
      <alignment horizontal="center"/>
    </xf>
    <xf numFmtId="44" fontId="36" fillId="0" borderId="21" xfId="2" applyNumberFormat="1" applyFont="1" applyFill="1" applyBorder="1" applyAlignment="1" applyProtection="1">
      <alignment vertical="center" wrapText="1"/>
      <protection hidden="1"/>
    </xf>
    <xf numFmtId="44" fontId="41" fillId="0" borderId="21" xfId="2" applyNumberFormat="1" applyFont="1" applyFill="1" applyBorder="1" applyAlignment="1" applyProtection="1">
      <alignment vertical="center" wrapText="1"/>
      <protection locked="0" hidden="1"/>
    </xf>
    <xf numFmtId="0" fontId="19" fillId="3" borderId="11" xfId="0" applyFont="1" applyFill="1" applyBorder="1" applyAlignment="1" applyProtection="1">
      <alignment horizontal="center" vertical="center" wrapText="1"/>
      <protection hidden="1"/>
    </xf>
    <xf numFmtId="0" fontId="19" fillId="3" borderId="12" xfId="0" applyFont="1" applyFill="1" applyBorder="1" applyAlignment="1" applyProtection="1">
      <alignment horizontal="center" vertical="center" wrapText="1"/>
      <protection hidden="1"/>
    </xf>
    <xf numFmtId="0" fontId="19" fillId="3" borderId="13" xfId="0" applyFont="1" applyFill="1" applyBorder="1" applyAlignment="1" applyProtection="1">
      <alignment horizontal="center" vertical="center" wrapText="1"/>
      <protection hidden="1"/>
    </xf>
    <xf numFmtId="0" fontId="19" fillId="3" borderId="14" xfId="0" applyFont="1" applyFill="1" applyBorder="1" applyAlignment="1" applyProtection="1">
      <alignment horizontal="center" vertical="center" wrapText="1"/>
      <protection hidden="1"/>
    </xf>
    <xf numFmtId="0" fontId="19" fillId="3" borderId="0" xfId="0" applyFont="1" applyFill="1" applyAlignment="1" applyProtection="1">
      <alignment horizontal="center" vertical="center" wrapText="1"/>
      <protection hidden="1"/>
    </xf>
    <xf numFmtId="0" fontId="19" fillId="3" borderId="15" xfId="0" applyFont="1" applyFill="1" applyBorder="1" applyAlignment="1" applyProtection="1">
      <alignment horizontal="center" vertical="center" wrapText="1"/>
      <protection hidden="1"/>
    </xf>
    <xf numFmtId="0" fontId="9" fillId="4" borderId="5" xfId="0" applyFont="1" applyFill="1" applyBorder="1" applyAlignment="1" applyProtection="1">
      <alignment horizontal="center" vertical="center"/>
      <protection hidden="1"/>
    </xf>
    <xf numFmtId="0" fontId="9" fillId="0" borderId="11"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0" fontId="9" fillId="0" borderId="13" xfId="0" applyFont="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15" xfId="0" applyFont="1" applyBorder="1" applyAlignment="1" applyProtection="1">
      <alignment horizontal="left" vertical="center" wrapText="1"/>
      <protection locked="0"/>
    </xf>
    <xf numFmtId="0" fontId="9" fillId="0" borderId="16" xfId="0" applyFont="1" applyBorder="1" applyAlignment="1" applyProtection="1">
      <alignment horizontal="left" vertical="center" wrapText="1"/>
      <protection locked="0"/>
    </xf>
    <xf numFmtId="0" fontId="9" fillId="0" borderId="17" xfId="0" applyFont="1" applyBorder="1" applyAlignment="1" applyProtection="1">
      <alignment horizontal="left" vertical="center" wrapText="1"/>
      <protection locked="0"/>
    </xf>
    <xf numFmtId="0" fontId="9" fillId="0" borderId="18" xfId="0" applyFont="1" applyBorder="1" applyAlignment="1" applyProtection="1">
      <alignment horizontal="left" vertical="center" wrapText="1"/>
      <protection locked="0"/>
    </xf>
    <xf numFmtId="166" fontId="25" fillId="10" borderId="0" xfId="1" applyFont="1" applyFill="1" applyAlignment="1" applyProtection="1">
      <alignment horizontal="center" vertical="center"/>
      <protection hidden="1"/>
    </xf>
    <xf numFmtId="0" fontId="25" fillId="10" borderId="0" xfId="0" applyFont="1" applyFill="1" applyAlignment="1" applyProtection="1">
      <alignment horizontal="center" vertical="center"/>
      <protection hidden="1"/>
    </xf>
    <xf numFmtId="0" fontId="36" fillId="5" borderId="0" xfId="0" applyFont="1" applyFill="1" applyAlignment="1" applyProtection="1">
      <alignment horizontal="justify" vertical="top" wrapText="1"/>
      <protection hidden="1"/>
    </xf>
    <xf numFmtId="0" fontId="28" fillId="0" borderId="17" xfId="0" applyFont="1" applyBorder="1" applyAlignment="1" applyProtection="1">
      <alignment horizontal="center" vertical="center"/>
      <protection hidden="1"/>
    </xf>
    <xf numFmtId="0" fontId="3" fillId="0" borderId="12" xfId="0" applyFont="1" applyBorder="1" applyAlignment="1" applyProtection="1">
      <alignment horizontal="left" vertical="center"/>
      <protection hidden="1"/>
    </xf>
    <xf numFmtId="0" fontId="9" fillId="4" borderId="19" xfId="0" applyFont="1" applyFill="1" applyBorder="1" applyAlignment="1" applyProtection="1">
      <alignment horizontal="center" vertical="center"/>
      <protection hidden="1"/>
    </xf>
    <xf numFmtId="0" fontId="9" fillId="4" borderId="20" xfId="0" applyFont="1" applyFill="1" applyBorder="1" applyAlignment="1" applyProtection="1">
      <alignment horizontal="center" vertical="center"/>
      <protection hidden="1"/>
    </xf>
    <xf numFmtId="0" fontId="11" fillId="0" borderId="0" xfId="0" applyFont="1" applyAlignment="1" applyProtection="1">
      <alignment horizontal="center" vertical="center" wrapText="1"/>
      <protection hidden="1"/>
    </xf>
    <xf numFmtId="0" fontId="10" fillId="0" borderId="0" xfId="0" applyFont="1" applyAlignment="1" applyProtection="1">
      <alignment horizontal="center" vertical="center"/>
      <protection hidden="1"/>
    </xf>
    <xf numFmtId="0" fontId="3" fillId="0" borderId="0" xfId="0" applyFont="1" applyAlignment="1" applyProtection="1">
      <alignment horizontal="left" vertical="center" wrapText="1"/>
      <protection locked="0"/>
    </xf>
    <xf numFmtId="0" fontId="3" fillId="0" borderId="0" xfId="0" applyFont="1" applyAlignment="1" applyProtection="1">
      <alignment horizontal="center" vertical="center"/>
      <protection locked="0" hidden="1"/>
    </xf>
    <xf numFmtId="0" fontId="18" fillId="10" borderId="11" xfId="0" applyFont="1" applyFill="1" applyBorder="1" applyAlignment="1" applyProtection="1">
      <alignment horizontal="center" vertical="center" wrapText="1"/>
      <protection hidden="1"/>
    </xf>
    <xf numFmtId="0" fontId="18" fillId="10" borderId="13" xfId="0" applyFont="1" applyFill="1" applyBorder="1" applyAlignment="1" applyProtection="1">
      <alignment horizontal="center" vertical="center" wrapText="1"/>
      <protection hidden="1"/>
    </xf>
    <xf numFmtId="0" fontId="18" fillId="10" borderId="16" xfId="0" applyFont="1" applyFill="1" applyBorder="1" applyAlignment="1" applyProtection="1">
      <alignment horizontal="center" vertical="center" wrapText="1"/>
      <protection hidden="1"/>
    </xf>
    <xf numFmtId="0" fontId="18" fillId="10" borderId="18" xfId="0" applyFont="1" applyFill="1" applyBorder="1" applyAlignment="1" applyProtection="1">
      <alignment horizontal="center" vertical="center" wrapText="1"/>
      <protection hidden="1"/>
    </xf>
    <xf numFmtId="0" fontId="12" fillId="4" borderId="11" xfId="0" applyFont="1" applyFill="1" applyBorder="1" applyAlignment="1" applyProtection="1">
      <alignment horizontal="center" vertical="center" wrapText="1"/>
      <protection locked="0"/>
    </xf>
    <xf numFmtId="0" fontId="12" fillId="4" borderId="12" xfId="0" applyFont="1" applyFill="1" applyBorder="1" applyAlignment="1" applyProtection="1">
      <alignment horizontal="center" vertical="center" wrapText="1"/>
      <protection locked="0"/>
    </xf>
    <xf numFmtId="0" fontId="12" fillId="4" borderId="13" xfId="0" applyFont="1" applyFill="1" applyBorder="1" applyAlignment="1" applyProtection="1">
      <alignment horizontal="center" vertical="center" wrapText="1"/>
      <protection locked="0"/>
    </xf>
    <xf numFmtId="0" fontId="12" fillId="4" borderId="16" xfId="0" applyFont="1" applyFill="1" applyBorder="1" applyAlignment="1" applyProtection="1">
      <alignment horizontal="center" vertical="center" wrapText="1"/>
      <protection locked="0"/>
    </xf>
    <xf numFmtId="0" fontId="12" fillId="4" borderId="17" xfId="0" applyFont="1" applyFill="1" applyBorder="1" applyAlignment="1" applyProtection="1">
      <alignment horizontal="center" vertical="center" wrapText="1"/>
      <protection locked="0"/>
    </xf>
    <xf numFmtId="0" fontId="12" fillId="4" borderId="18" xfId="0" applyFont="1" applyFill="1" applyBorder="1" applyAlignment="1" applyProtection="1">
      <alignment horizontal="center" vertical="center" wrapText="1"/>
      <protection locked="0"/>
    </xf>
    <xf numFmtId="0" fontId="18" fillId="10" borderId="21" xfId="0" applyFont="1" applyFill="1" applyBorder="1" applyAlignment="1" applyProtection="1">
      <alignment horizontal="center" vertical="center"/>
      <protection hidden="1"/>
    </xf>
    <xf numFmtId="0" fontId="12" fillId="4" borderId="24" xfId="0" applyFont="1" applyFill="1" applyBorder="1" applyAlignment="1" applyProtection="1">
      <alignment horizontal="center" vertical="center" wrapText="1"/>
      <protection hidden="1"/>
    </xf>
    <xf numFmtId="0" fontId="12" fillId="4" borderId="25" xfId="0" applyFont="1" applyFill="1" applyBorder="1" applyAlignment="1" applyProtection="1">
      <alignment horizontal="center" vertical="center" wrapText="1"/>
      <protection hidden="1"/>
    </xf>
    <xf numFmtId="0" fontId="36" fillId="0" borderId="11" xfId="0" applyFont="1" applyBorder="1" applyAlignment="1" applyProtection="1">
      <alignment horizontal="justify" vertical="top" wrapText="1"/>
      <protection locked="0"/>
    </xf>
    <xf numFmtId="0" fontId="36" fillId="0" borderId="12" xfId="0" applyFont="1" applyBorder="1" applyAlignment="1" applyProtection="1">
      <alignment horizontal="justify" vertical="top" wrapText="1"/>
      <protection locked="0"/>
    </xf>
    <xf numFmtId="0" fontId="36" fillId="0" borderId="13" xfId="0" applyFont="1" applyBorder="1" applyAlignment="1" applyProtection="1">
      <alignment horizontal="justify" vertical="top" wrapText="1"/>
      <protection locked="0"/>
    </xf>
    <xf numFmtId="0" fontId="36" fillId="0" borderId="14" xfId="0" applyFont="1" applyBorder="1" applyAlignment="1" applyProtection="1">
      <alignment horizontal="justify" vertical="top" wrapText="1"/>
      <protection locked="0"/>
    </xf>
    <xf numFmtId="0" fontId="36" fillId="0" borderId="0" xfId="0" applyFont="1" applyAlignment="1" applyProtection="1">
      <alignment horizontal="justify" vertical="top" wrapText="1"/>
      <protection locked="0"/>
    </xf>
    <xf numFmtId="0" fontId="36" fillId="0" borderId="15" xfId="0" applyFont="1" applyBorder="1" applyAlignment="1" applyProtection="1">
      <alignment horizontal="justify" vertical="top" wrapText="1"/>
      <protection locked="0"/>
    </xf>
    <xf numFmtId="0" fontId="36" fillId="0" borderId="16" xfId="0" applyFont="1" applyBorder="1" applyAlignment="1" applyProtection="1">
      <alignment horizontal="justify" vertical="top" wrapText="1"/>
      <protection locked="0"/>
    </xf>
    <xf numFmtId="0" fontId="36" fillId="0" borderId="17" xfId="0" applyFont="1" applyBorder="1" applyAlignment="1" applyProtection="1">
      <alignment horizontal="justify" vertical="top" wrapText="1"/>
      <protection locked="0"/>
    </xf>
    <xf numFmtId="0" fontId="36" fillId="0" borderId="18" xfId="0" applyFont="1" applyBorder="1" applyAlignment="1" applyProtection="1">
      <alignment horizontal="justify" vertical="top" wrapText="1"/>
      <protection locked="0"/>
    </xf>
    <xf numFmtId="0" fontId="28" fillId="0" borderId="17" xfId="0" applyFont="1" applyBorder="1" applyAlignment="1" applyProtection="1">
      <alignment horizontal="center" vertical="center"/>
      <protection locked="0" hidden="1"/>
    </xf>
    <xf numFmtId="0" fontId="18" fillId="10" borderId="21" xfId="0" applyFont="1" applyFill="1" applyBorder="1" applyAlignment="1" applyProtection="1">
      <alignment horizontal="center" vertical="center" wrapText="1"/>
      <protection hidden="1"/>
    </xf>
    <xf numFmtId="0" fontId="35" fillId="5" borderId="0" xfId="0" applyFont="1" applyFill="1" applyAlignment="1" applyProtection="1">
      <alignment horizontal="justify" vertical="top" wrapText="1"/>
      <protection hidden="1"/>
    </xf>
    <xf numFmtId="0" fontId="18" fillId="10" borderId="24" xfId="0" applyFont="1" applyFill="1" applyBorder="1" applyAlignment="1" applyProtection="1">
      <alignment horizontal="center" vertical="center" wrapText="1"/>
      <protection hidden="1"/>
    </xf>
    <xf numFmtId="0" fontId="18" fillId="10" borderId="25" xfId="0" applyFont="1" applyFill="1" applyBorder="1" applyAlignment="1" applyProtection="1">
      <alignment horizontal="center" vertical="center" wrapText="1"/>
      <protection hidden="1"/>
    </xf>
    <xf numFmtId="0" fontId="12" fillId="4" borderId="21" xfId="0" applyFont="1" applyFill="1" applyBorder="1" applyAlignment="1" applyProtection="1">
      <alignment horizontal="center" vertical="center" wrapText="1"/>
      <protection hidden="1"/>
    </xf>
    <xf numFmtId="0" fontId="18" fillId="10" borderId="1" xfId="0" applyFont="1" applyFill="1" applyBorder="1" applyAlignment="1" applyProtection="1">
      <alignment horizontal="center" vertical="center" wrapText="1"/>
      <protection hidden="1"/>
    </xf>
    <xf numFmtId="0" fontId="15" fillId="0" borderId="21" xfId="0" applyFont="1" applyBorder="1" applyAlignment="1" applyProtection="1">
      <alignment horizontal="left" vertical="top" wrapText="1"/>
      <protection locked="0"/>
    </xf>
    <xf numFmtId="0" fontId="18" fillId="10" borderId="1" xfId="0" applyFont="1" applyFill="1" applyBorder="1" applyAlignment="1" applyProtection="1">
      <alignment horizontal="center" vertical="center"/>
      <protection hidden="1"/>
    </xf>
    <xf numFmtId="0" fontId="18" fillId="10" borderId="23" xfId="0" applyFont="1" applyFill="1" applyBorder="1" applyAlignment="1" applyProtection="1">
      <alignment horizontal="center" vertical="center"/>
      <protection hidden="1"/>
    </xf>
    <xf numFmtId="0" fontId="18" fillId="10" borderId="22" xfId="0" applyFont="1" applyFill="1" applyBorder="1" applyAlignment="1" applyProtection="1">
      <alignment horizontal="center" vertical="center"/>
      <protection hidden="1"/>
    </xf>
    <xf numFmtId="0" fontId="36" fillId="0" borderId="1" xfId="5" applyFont="1" applyBorder="1" applyAlignment="1" applyProtection="1">
      <alignment horizontal="left" vertical="center"/>
      <protection locked="0"/>
    </xf>
    <xf numFmtId="0" fontId="36" fillId="0" borderId="23" xfId="5" applyFont="1" applyBorder="1" applyAlignment="1" applyProtection="1">
      <alignment horizontal="left" vertical="center"/>
      <protection locked="0"/>
    </xf>
    <xf numFmtId="0" fontId="36" fillId="0" borderId="22" xfId="5" applyFont="1" applyBorder="1" applyAlignment="1" applyProtection="1">
      <alignment horizontal="left" vertical="center"/>
      <protection locked="0"/>
    </xf>
    <xf numFmtId="0" fontId="43" fillId="0" borderId="1" xfId="5" applyFont="1" applyBorder="1" applyAlignment="1" applyProtection="1">
      <alignment horizontal="left" vertical="center"/>
      <protection locked="0"/>
    </xf>
    <xf numFmtId="0" fontId="43" fillId="0" borderId="23" xfId="5" applyFont="1" applyBorder="1" applyAlignment="1" applyProtection="1">
      <alignment horizontal="left" vertical="center"/>
      <protection locked="0"/>
    </xf>
    <xf numFmtId="0" fontId="43" fillId="0" borderId="22" xfId="5" applyFont="1" applyBorder="1" applyAlignment="1" applyProtection="1">
      <alignment horizontal="left" vertical="center"/>
      <protection locked="0"/>
    </xf>
    <xf numFmtId="0" fontId="12" fillId="4" borderId="13" xfId="0" applyFont="1" applyFill="1" applyBorder="1" applyAlignment="1" applyProtection="1">
      <alignment horizontal="center" vertical="center" wrapText="1"/>
      <protection hidden="1"/>
    </xf>
    <xf numFmtId="0" fontId="12" fillId="4" borderId="18" xfId="0" applyFont="1" applyFill="1" applyBorder="1" applyAlignment="1" applyProtection="1">
      <alignment horizontal="center" vertical="center" wrapText="1"/>
      <protection hidden="1"/>
    </xf>
    <xf numFmtId="0" fontId="12" fillId="4" borderId="1" xfId="0" applyFont="1" applyFill="1" applyBorder="1" applyAlignment="1" applyProtection="1">
      <alignment horizontal="center" vertical="center" wrapText="1"/>
      <protection hidden="1"/>
    </xf>
    <xf numFmtId="0" fontId="12" fillId="4" borderId="22" xfId="0" applyFont="1" applyFill="1" applyBorder="1" applyAlignment="1" applyProtection="1">
      <alignment horizontal="center" vertical="center" wrapText="1"/>
      <protection hidden="1"/>
    </xf>
    <xf numFmtId="0" fontId="15" fillId="0" borderId="1" xfId="0" applyFont="1" applyBorder="1" applyAlignment="1" applyProtection="1">
      <alignment horizontal="left" vertical="center"/>
      <protection hidden="1"/>
    </xf>
    <xf numFmtId="0" fontId="15" fillId="0" borderId="22" xfId="0" applyFont="1" applyBorder="1" applyAlignment="1" applyProtection="1">
      <alignment horizontal="left" vertical="center"/>
      <protection hidden="1"/>
    </xf>
    <xf numFmtId="0" fontId="15" fillId="0" borderId="1" xfId="0" applyFont="1" applyBorder="1" applyAlignment="1" applyProtection="1">
      <alignment horizontal="left" vertical="center" wrapText="1"/>
      <protection hidden="1"/>
    </xf>
    <xf numFmtId="0" fontId="15" fillId="0" borderId="22" xfId="0" applyFont="1" applyBorder="1" applyAlignment="1" applyProtection="1">
      <alignment horizontal="left" vertical="center" wrapText="1"/>
      <protection hidden="1"/>
    </xf>
  </cellXfs>
  <cellStyles count="6">
    <cellStyle name="20% - Énfasis1" xfId="4" builtinId="30"/>
    <cellStyle name="Millares" xfId="1" builtinId="3"/>
    <cellStyle name="Moneda" xfId="2" builtinId="4"/>
    <cellStyle name="Normal" xfId="0" builtinId="0"/>
    <cellStyle name="Normal 3" xfId="5" xr:uid="{00000000-0005-0000-0000-000004000000}"/>
    <cellStyle name="Porcentaje" xfId="3" builtinId="5"/>
  </cellStyles>
  <dxfs count="21">
    <dxf>
      <font>
        <b/>
        <i val="0"/>
      </font>
      <fill>
        <patternFill>
          <bgColor rgb="FFFF6565"/>
        </patternFill>
      </fill>
    </dxf>
    <dxf>
      <font>
        <b/>
        <i val="0"/>
        <color theme="0"/>
      </font>
      <fill>
        <patternFill>
          <bgColor rgb="FFFF0000"/>
        </patternFill>
      </fill>
    </dxf>
    <dxf>
      <font>
        <color rgb="FF9C0006"/>
      </font>
      <fill>
        <patternFill>
          <bgColor rgb="FFFFC7CE"/>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4C19C"/>
      <color rgb="FFE5D6C9"/>
      <color rgb="FF008FAC"/>
      <color rgb="FF336699"/>
      <color rgb="FFD1D1D1"/>
      <color rgb="FFD9C8A7"/>
      <color rgb="FF521A2B"/>
      <color rgb="FFC9C9C9"/>
      <color rgb="FFB59453"/>
      <color rgb="FFDECB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1270000</xdr:colOff>
      <xdr:row>8</xdr:row>
      <xdr:rowOff>14432</xdr:rowOff>
    </xdr:from>
    <xdr:to>
      <xdr:col>5</xdr:col>
      <xdr:colOff>605117</xdr:colOff>
      <xdr:row>11</xdr:row>
      <xdr:rowOff>123265</xdr:rowOff>
    </xdr:to>
    <xdr:cxnSp macro="">
      <xdr:nvCxnSpPr>
        <xdr:cNvPr id="3" name="Conector recto de flecha 2">
          <a:extLst>
            <a:ext uri="{FF2B5EF4-FFF2-40B4-BE49-F238E27FC236}">
              <a16:creationId xmlns:a16="http://schemas.microsoft.com/office/drawing/2014/main" id="{00000000-0008-0000-0100-000003000000}"/>
            </a:ext>
          </a:extLst>
        </xdr:cNvPr>
        <xdr:cNvCxnSpPr/>
      </xdr:nvCxnSpPr>
      <xdr:spPr>
        <a:xfrm>
          <a:off x="5787159" y="2756477"/>
          <a:ext cx="951481" cy="945879"/>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224118</xdr:colOff>
      <xdr:row>9</xdr:row>
      <xdr:rowOff>44824</xdr:rowOff>
    </xdr:from>
    <xdr:to>
      <xdr:col>7</xdr:col>
      <xdr:colOff>1199029</xdr:colOff>
      <xdr:row>11</xdr:row>
      <xdr:rowOff>257735</xdr:rowOff>
    </xdr:to>
    <xdr:cxnSp macro="">
      <xdr:nvCxnSpPr>
        <xdr:cNvPr id="5" name="Conector recto de flecha 4">
          <a:extLst>
            <a:ext uri="{FF2B5EF4-FFF2-40B4-BE49-F238E27FC236}">
              <a16:creationId xmlns:a16="http://schemas.microsoft.com/office/drawing/2014/main" id="{00000000-0008-0000-0100-000005000000}"/>
            </a:ext>
          </a:extLst>
        </xdr:cNvPr>
        <xdr:cNvCxnSpPr/>
      </xdr:nvCxnSpPr>
      <xdr:spPr>
        <a:xfrm flipH="1">
          <a:off x="9177618" y="2868706"/>
          <a:ext cx="974911" cy="806823"/>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533977</xdr:colOff>
      <xdr:row>9</xdr:row>
      <xdr:rowOff>0</xdr:rowOff>
    </xdr:from>
    <xdr:to>
      <xdr:col>4</xdr:col>
      <xdr:colOff>938068</xdr:colOff>
      <xdr:row>11</xdr:row>
      <xdr:rowOff>57727</xdr:rowOff>
    </xdr:to>
    <xdr:cxnSp macro="">
      <xdr:nvCxnSpPr>
        <xdr:cNvPr id="4" name="Conector recto de flecha 3">
          <a:extLst>
            <a:ext uri="{FF2B5EF4-FFF2-40B4-BE49-F238E27FC236}">
              <a16:creationId xmlns:a16="http://schemas.microsoft.com/office/drawing/2014/main" id="{00000000-0008-0000-0100-000004000000}"/>
            </a:ext>
          </a:extLst>
        </xdr:cNvPr>
        <xdr:cNvCxnSpPr/>
      </xdr:nvCxnSpPr>
      <xdr:spPr>
        <a:xfrm>
          <a:off x="5051136" y="2987386"/>
          <a:ext cx="404091" cy="649432"/>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244324</xdr:colOff>
      <xdr:row>8</xdr:row>
      <xdr:rowOff>57728</xdr:rowOff>
    </xdr:from>
    <xdr:to>
      <xdr:col>6</xdr:col>
      <xdr:colOff>966932</xdr:colOff>
      <xdr:row>11</xdr:row>
      <xdr:rowOff>108663</xdr:rowOff>
    </xdr:to>
    <xdr:cxnSp macro="">
      <xdr:nvCxnSpPr>
        <xdr:cNvPr id="10" name="Conector recto de flecha 9">
          <a:extLst>
            <a:ext uri="{FF2B5EF4-FFF2-40B4-BE49-F238E27FC236}">
              <a16:creationId xmlns:a16="http://schemas.microsoft.com/office/drawing/2014/main" id="{00000000-0008-0000-0100-00000A000000}"/>
            </a:ext>
          </a:extLst>
        </xdr:cNvPr>
        <xdr:cNvCxnSpPr/>
      </xdr:nvCxnSpPr>
      <xdr:spPr>
        <a:xfrm flipH="1">
          <a:off x="7792165" y="2799773"/>
          <a:ext cx="722608" cy="887981"/>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PP%20ENE-JUN%202013%20M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RESUPUESTOS\Programaci&#243;n%20y%20Presupuesto\Users\fjmorales\Desktop\INEA%202\2023\PA%202023\RPP\RPPM2020v3.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META_LOGRO_PPTO_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ANEXO 1"/>
      <sheetName val="PROGRAMATICO (cuantitativo)"/>
      <sheetName val="ANEXO 2"/>
      <sheetName val="INVENTARIO DE FIGURAS"/>
      <sheetName val="ANEXO 3"/>
      <sheetName val="CAP 4000"/>
      <sheetName val="CAP 4000 (2)"/>
      <sheetName val="catalogo"/>
      <sheetName val="CATALOGO EDO_CZ"/>
      <sheetName val="Datos"/>
      <sheetName val="Hoja2"/>
      <sheetName val="Hoja1"/>
    </sheetNames>
    <sheetDataSet>
      <sheetData sheetId="0"/>
      <sheetData sheetId="1"/>
      <sheetData sheetId="2"/>
      <sheetData sheetId="3"/>
      <sheetData sheetId="4"/>
      <sheetData sheetId="5"/>
      <sheetData sheetId="6"/>
      <sheetData sheetId="7"/>
      <sheetData sheetId="8">
        <row r="1">
          <cell r="A1" t="str">
            <v>seleccionar nombre del EDO</v>
          </cell>
        </row>
        <row r="2">
          <cell r="A2" t="str">
            <v>AGUASCALIENTES</v>
          </cell>
        </row>
        <row r="3">
          <cell r="A3" t="str">
            <v>BAJA CALIFORNIA</v>
          </cell>
        </row>
        <row r="4">
          <cell r="A4" t="str">
            <v>BAJA CALIFORNIA SUR</v>
          </cell>
        </row>
        <row r="5">
          <cell r="A5" t="str">
            <v>CAMPECHE</v>
          </cell>
        </row>
        <row r="6">
          <cell r="A6" t="str">
            <v>CHIAPAS</v>
          </cell>
        </row>
        <row r="7">
          <cell r="A7" t="str">
            <v>CHIHUAHUA</v>
          </cell>
        </row>
        <row r="8">
          <cell r="A8" t="str">
            <v>COAHUILA</v>
          </cell>
        </row>
        <row r="9">
          <cell r="A9" t="str">
            <v>COLIMA</v>
          </cell>
        </row>
        <row r="10">
          <cell r="A10" t="str">
            <v>DISTRITO FEDERAL</v>
          </cell>
        </row>
        <row r="11">
          <cell r="A11" t="str">
            <v>DURANGO</v>
          </cell>
        </row>
        <row r="12">
          <cell r="A12" t="str">
            <v>GUANAJUATO</v>
          </cell>
        </row>
        <row r="13">
          <cell r="A13" t="str">
            <v>GUERRERO</v>
          </cell>
        </row>
        <row r="14">
          <cell r="A14" t="str">
            <v>HIDALGO</v>
          </cell>
        </row>
        <row r="15">
          <cell r="A15" t="str">
            <v>JALISCO</v>
          </cell>
        </row>
        <row r="16">
          <cell r="A16" t="str">
            <v>MEXICO</v>
          </cell>
        </row>
        <row r="17">
          <cell r="A17" t="str">
            <v>MICHOACAN</v>
          </cell>
        </row>
        <row r="18">
          <cell r="A18" t="str">
            <v>MORELOS</v>
          </cell>
        </row>
        <row r="19">
          <cell r="A19" t="str">
            <v>NAYARIT</v>
          </cell>
        </row>
        <row r="20">
          <cell r="A20" t="str">
            <v>NUEVO LEON</v>
          </cell>
        </row>
        <row r="21">
          <cell r="A21" t="str">
            <v>OAXACA</v>
          </cell>
        </row>
        <row r="22">
          <cell r="A22" t="str">
            <v>PUEBLA</v>
          </cell>
        </row>
        <row r="23">
          <cell r="A23" t="str">
            <v>QUERETARO</v>
          </cell>
        </row>
        <row r="24">
          <cell r="A24" t="str">
            <v>QUINTANA ROO</v>
          </cell>
        </row>
        <row r="25">
          <cell r="A25" t="str">
            <v>SAN LUIS POTOSI</v>
          </cell>
        </row>
        <row r="26">
          <cell r="A26" t="str">
            <v>SINALOA</v>
          </cell>
        </row>
        <row r="27">
          <cell r="A27" t="str">
            <v>SONORA</v>
          </cell>
        </row>
        <row r="28">
          <cell r="A28" t="str">
            <v>TABASCO</v>
          </cell>
        </row>
        <row r="29">
          <cell r="A29" t="str">
            <v>TAMAULIPAS</v>
          </cell>
        </row>
        <row r="30">
          <cell r="A30" t="str">
            <v>TLAXCALA</v>
          </cell>
        </row>
        <row r="31">
          <cell r="A31" t="str">
            <v>VERACRUZ</v>
          </cell>
        </row>
        <row r="32">
          <cell r="A32" t="str">
            <v>YUCATAN</v>
          </cell>
        </row>
        <row r="33">
          <cell r="A33" t="str">
            <v>ZACATECAS</v>
          </cell>
        </row>
      </sheetData>
      <sheetData sheetId="9"/>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ccionar datos"/>
      <sheetName val="1. RPP_METAS_MACHOTE"/>
      <sheetName val="1. RPP_METAS"/>
      <sheetName val="TD_Metas"/>
      <sheetName val="2. RPP_RAMO11_MACHOTE"/>
      <sheetName val="2. RPP_RAMO11"/>
      <sheetName val="TD_R11"/>
      <sheetName val="3. RPP_RAMO33_MACHOTE"/>
      <sheetName val="3. RPP_RAMO33"/>
      <sheetName val="TD_R33"/>
      <sheetName val="4. RPP_FIGURA_FORMACIÓN_MACH"/>
      <sheetName val="4. RPP_FIGURA_FORMACIÓN"/>
      <sheetName val="TD_Figuras"/>
      <sheetName val="5. APORTACION ESTATAL_MACHOTE"/>
      <sheetName val="5. APORTACION ESTATAL"/>
      <sheetName val="Listas"/>
      <sheetName val="Resumen Gener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AGUASCALIENTES</v>
          </cell>
        </row>
        <row r="2">
          <cell r="A2" t="str">
            <v>BAJA CALIFORNIA</v>
          </cell>
          <cell r="I2" t="str">
            <v>ENERO</v>
          </cell>
        </row>
        <row r="3">
          <cell r="A3" t="str">
            <v>BAJA CALIFORNIA SUR</v>
          </cell>
          <cell r="I3" t="str">
            <v>FEBRERO</v>
          </cell>
        </row>
        <row r="4">
          <cell r="A4" t="str">
            <v>CAMPECHE</v>
          </cell>
          <cell r="I4" t="str">
            <v>MARZO</v>
          </cell>
        </row>
        <row r="5">
          <cell r="A5" t="str">
            <v>COAHUILA</v>
          </cell>
          <cell r="I5" t="str">
            <v>ABRIL</v>
          </cell>
        </row>
        <row r="6">
          <cell r="A6" t="str">
            <v>COLIMA</v>
          </cell>
          <cell r="I6" t="str">
            <v>MAYO</v>
          </cell>
        </row>
        <row r="7">
          <cell r="A7" t="str">
            <v>CHIAPAS</v>
          </cell>
          <cell r="I7" t="str">
            <v>JUNIO</v>
          </cell>
        </row>
        <row r="8">
          <cell r="A8" t="str">
            <v>CHIHUAHUA</v>
          </cell>
          <cell r="I8" t="str">
            <v>JULIO</v>
          </cell>
        </row>
        <row r="9">
          <cell r="A9" t="str">
            <v>CIUDAD DE MEXICO</v>
          </cell>
          <cell r="I9" t="str">
            <v>AGOSTO</v>
          </cell>
        </row>
        <row r="10">
          <cell r="A10" t="str">
            <v>DURANGO</v>
          </cell>
          <cell r="I10" t="str">
            <v>SEPTIEMBRE</v>
          </cell>
        </row>
        <row r="11">
          <cell r="A11" t="str">
            <v>GUANAJUATO</v>
          </cell>
          <cell r="I11" t="str">
            <v>OCTUBRE</v>
          </cell>
        </row>
        <row r="12">
          <cell r="A12" t="str">
            <v>GUERRERO</v>
          </cell>
          <cell r="I12" t="str">
            <v>NOVIEMBRE</v>
          </cell>
        </row>
        <row r="13">
          <cell r="A13" t="str">
            <v>HIDALGO</v>
          </cell>
          <cell r="I13" t="str">
            <v>DICIEMBRE</v>
          </cell>
        </row>
        <row r="14">
          <cell r="A14" t="str">
            <v>JALISCO</v>
          </cell>
        </row>
        <row r="15">
          <cell r="A15" t="str">
            <v>MEXICO</v>
          </cell>
        </row>
        <row r="16">
          <cell r="A16" t="str">
            <v>MICHOACAN</v>
          </cell>
        </row>
        <row r="17">
          <cell r="A17" t="str">
            <v>MORELOS</v>
          </cell>
        </row>
        <row r="18">
          <cell r="A18" t="str">
            <v>NAYARIT</v>
          </cell>
        </row>
        <row r="19">
          <cell r="A19" t="str">
            <v>NUEVO LEON</v>
          </cell>
        </row>
        <row r="20">
          <cell r="A20" t="str">
            <v>OAXACA</v>
          </cell>
        </row>
        <row r="21">
          <cell r="A21" t="str">
            <v>PUEBLA</v>
          </cell>
        </row>
        <row r="22">
          <cell r="A22" t="str">
            <v>QUERETARO</v>
          </cell>
        </row>
        <row r="23">
          <cell r="A23" t="str">
            <v>QUINTANA ROO</v>
          </cell>
        </row>
        <row r="24">
          <cell r="A24" t="str">
            <v>SAN LUIS POTOSI</v>
          </cell>
        </row>
        <row r="25">
          <cell r="A25" t="str">
            <v>SINALOA</v>
          </cell>
        </row>
        <row r="26">
          <cell r="A26" t="str">
            <v>SONORA</v>
          </cell>
        </row>
        <row r="27">
          <cell r="A27" t="str">
            <v>TABASCO</v>
          </cell>
        </row>
        <row r="28">
          <cell r="A28" t="str">
            <v>TAMAULIPAS</v>
          </cell>
        </row>
        <row r="29">
          <cell r="A29" t="str">
            <v>TLAXCALA</v>
          </cell>
        </row>
        <row r="30">
          <cell r="A30" t="str">
            <v>VERACRUZ</v>
          </cell>
        </row>
        <row r="31">
          <cell r="A31" t="str">
            <v>YUCATAN</v>
          </cell>
        </row>
        <row r="32">
          <cell r="A32" t="str">
            <v>ZACATECAS</v>
          </cell>
        </row>
        <row r="34">
          <cell r="Z34">
            <v>11201</v>
          </cell>
          <cell r="AA34" t="str">
            <v xml:space="preserve"> Haberes</v>
          </cell>
        </row>
        <row r="35">
          <cell r="Z35">
            <v>11301</v>
          </cell>
          <cell r="AA35" t="str">
            <v xml:space="preserve"> Sueldos base</v>
          </cell>
        </row>
        <row r="36">
          <cell r="Z36">
            <v>11401</v>
          </cell>
          <cell r="AA36" t="str">
            <v xml:space="preserve"> Retribuciones por adscripción en el extranjero</v>
          </cell>
        </row>
        <row r="37">
          <cell r="Z37">
            <v>12101</v>
          </cell>
          <cell r="AA37" t="str">
            <v xml:space="preserve"> Honorarios</v>
          </cell>
        </row>
        <row r="38">
          <cell r="Z38">
            <v>12201</v>
          </cell>
          <cell r="AA38" t="str">
            <v>Remuneraciones al personal eventual.</v>
          </cell>
        </row>
        <row r="39">
          <cell r="Z39">
            <v>12202</v>
          </cell>
          <cell r="AA39" t="str">
            <v xml:space="preserve"> Compensaciones a sustitutos de profesores</v>
          </cell>
        </row>
        <row r="40">
          <cell r="Z40">
            <v>12301</v>
          </cell>
          <cell r="AA40" t="str">
            <v xml:space="preserve"> Retribuciones por servicios en período de formación profesional. </v>
          </cell>
        </row>
        <row r="41">
          <cell r="Z41">
            <v>12401</v>
          </cell>
          <cell r="AA41" t="str">
            <v xml:space="preserve"> Retribución a los representantes de los trabajadores y de los patrones en la</v>
          </cell>
        </row>
        <row r="42">
          <cell r="Z42">
            <v>13101</v>
          </cell>
          <cell r="AA42" t="str">
            <v xml:space="preserve"> Prima quinquenal por años de servicios efectivos prestados</v>
          </cell>
        </row>
        <row r="43">
          <cell r="Z43">
            <v>13102</v>
          </cell>
          <cell r="AA43" t="str">
            <v xml:space="preserve"> Acreditación por años de servicio en la docencia y al personal administrativo de las instituciones de educación superior</v>
          </cell>
        </row>
        <row r="44">
          <cell r="Z44">
            <v>13103</v>
          </cell>
          <cell r="AA44" t="str">
            <v xml:space="preserve"> Prima de perseverancia por años de servicio activo en el Ejército, Fuerza Aérea y Armada Mexicanos</v>
          </cell>
        </row>
        <row r="45">
          <cell r="Z45">
            <v>13104</v>
          </cell>
          <cell r="AA45" t="str">
            <v xml:space="preserve"> Antigüedad</v>
          </cell>
        </row>
        <row r="46">
          <cell r="Z46">
            <v>13201</v>
          </cell>
          <cell r="AA46" t="str">
            <v xml:space="preserve"> Primas de vacaciones y dominical</v>
          </cell>
        </row>
        <row r="47">
          <cell r="Z47">
            <v>13202</v>
          </cell>
          <cell r="AA47" t="str">
            <v xml:space="preserve"> Aguinaldo o gratificación de fin de año</v>
          </cell>
        </row>
        <row r="48">
          <cell r="Z48">
            <v>13301</v>
          </cell>
          <cell r="AA48" t="str">
            <v xml:space="preserve"> Remuneraciones por horas extraordinarias</v>
          </cell>
        </row>
        <row r="49">
          <cell r="Z49">
            <v>13401</v>
          </cell>
          <cell r="AA49" t="str">
            <v xml:space="preserve"> Acreditación por titulación en la docencia</v>
          </cell>
        </row>
        <row r="50">
          <cell r="Z50">
            <v>13402</v>
          </cell>
          <cell r="AA50" t="str">
            <v xml:space="preserve"> Acreditación al personal docente por años de estudio de licenciatura</v>
          </cell>
        </row>
        <row r="51">
          <cell r="Z51">
            <v>13403</v>
          </cell>
          <cell r="AA51" t="str">
            <v xml:space="preserve"> Compensaciones por servicios especiales</v>
          </cell>
        </row>
        <row r="52">
          <cell r="Z52">
            <v>13404</v>
          </cell>
          <cell r="AA52" t="str">
            <v xml:space="preserve"> Compensaciones por servicios eventuales</v>
          </cell>
        </row>
        <row r="53">
          <cell r="Z53">
            <v>13405</v>
          </cell>
          <cell r="AA53" t="str">
            <v xml:space="preserve"> Compensaciones de retiro</v>
          </cell>
        </row>
        <row r="54">
          <cell r="Z54">
            <v>13406</v>
          </cell>
          <cell r="AA54" t="str">
            <v xml:space="preserve"> Compensaciones de servicios</v>
          </cell>
        </row>
        <row r="55">
          <cell r="Z55">
            <v>13407</v>
          </cell>
          <cell r="AA55" t="str">
            <v xml:space="preserve"> Compensaciones adicionales por servicios especiales</v>
          </cell>
        </row>
        <row r="56">
          <cell r="Z56">
            <v>13408</v>
          </cell>
          <cell r="AA56" t="str">
            <v xml:space="preserve"> Asignaciones docentes, pedagógicas genéricas y específicas</v>
          </cell>
        </row>
        <row r="57">
          <cell r="Z57">
            <v>13409</v>
          </cell>
          <cell r="AA57" t="str">
            <v xml:space="preserve"> Compensación por adquisición de material didáctico</v>
          </cell>
        </row>
        <row r="58">
          <cell r="Z58">
            <v>13410</v>
          </cell>
          <cell r="AA58" t="str">
            <v xml:space="preserve"> Compensación por actualización y formación académica</v>
          </cell>
        </row>
        <row r="59">
          <cell r="Z59">
            <v>13411</v>
          </cell>
          <cell r="AA59" t="str">
            <v xml:space="preserve"> Compensaciones a médicos residentes</v>
          </cell>
        </row>
        <row r="60">
          <cell r="Z60">
            <v>13412</v>
          </cell>
          <cell r="AA60" t="str">
            <v xml:space="preserve"> Gastos contingentes para el personal radicado en el extranjero</v>
          </cell>
        </row>
        <row r="61">
          <cell r="Z61">
            <v>13413</v>
          </cell>
          <cell r="AA61" t="str">
            <v xml:space="preserve"> Asignaciones inherentes a la conclusión de servicios en la Administración Pública Federal</v>
          </cell>
        </row>
        <row r="62">
          <cell r="Z62">
            <v>13414</v>
          </cell>
          <cell r="AA62" t="str">
            <v xml:space="preserve"> Asignaciones conforme al régimen laboral</v>
          </cell>
        </row>
        <row r="63">
          <cell r="Z63">
            <v>13501</v>
          </cell>
          <cell r="AA63" t="str">
            <v xml:space="preserve"> Sobrehaberes</v>
          </cell>
        </row>
        <row r="64">
          <cell r="Z64">
            <v>13601</v>
          </cell>
          <cell r="AA64" t="str">
            <v xml:space="preserve"> Asignaciones de técnico</v>
          </cell>
        </row>
        <row r="65">
          <cell r="Z65">
            <v>13602</v>
          </cell>
          <cell r="AA65" t="str">
            <v xml:space="preserve"> Asignaciones de mando</v>
          </cell>
        </row>
        <row r="66">
          <cell r="Z66">
            <v>13603</v>
          </cell>
          <cell r="AA66" t="str">
            <v xml:space="preserve"> Asignaciones por comisión</v>
          </cell>
        </row>
        <row r="67">
          <cell r="Z67">
            <v>13604</v>
          </cell>
          <cell r="AA67" t="str">
            <v xml:space="preserve"> Asignaciones de vuelo</v>
          </cell>
        </row>
        <row r="68">
          <cell r="Z68">
            <v>13605</v>
          </cell>
          <cell r="AA68" t="str">
            <v xml:space="preserve"> Asignaciones de técnico especial</v>
          </cell>
        </row>
        <row r="69">
          <cell r="Z69">
            <v>13701</v>
          </cell>
          <cell r="AA69" t="str">
            <v xml:space="preserve"> Honorarios especiales</v>
          </cell>
        </row>
        <row r="70">
          <cell r="Z70">
            <v>13801</v>
          </cell>
          <cell r="AA70" t="str">
            <v xml:space="preserve"> Participaciones por vigilancia en el cumplimiento de las leyes y custodia de valores</v>
          </cell>
        </row>
        <row r="71">
          <cell r="Z71">
            <v>14101</v>
          </cell>
          <cell r="AA71" t="str">
            <v xml:space="preserve"> Aportaciones al ISSSTE</v>
          </cell>
        </row>
        <row r="72">
          <cell r="Z72">
            <v>14102</v>
          </cell>
          <cell r="AA72" t="str">
            <v xml:space="preserve"> Aportaciones al ISSFAM</v>
          </cell>
        </row>
        <row r="73">
          <cell r="Z73">
            <v>14103</v>
          </cell>
          <cell r="AA73" t="str">
            <v xml:space="preserve"> Aportaciones al IMSS</v>
          </cell>
        </row>
        <row r="74">
          <cell r="Z74">
            <v>14104</v>
          </cell>
          <cell r="AA74" t="str">
            <v xml:space="preserve"> Aportaciones de seguridad social contractuales</v>
          </cell>
        </row>
        <row r="75">
          <cell r="Z75">
            <v>14105</v>
          </cell>
          <cell r="AA75" t="str">
            <v xml:space="preserve"> Aportaciones al seguro de cesantía en edad avanzada y vejez</v>
          </cell>
        </row>
        <row r="76">
          <cell r="Z76">
            <v>14201</v>
          </cell>
          <cell r="AA76" t="str">
            <v xml:space="preserve"> Aportaciones al FOVISSSTE</v>
          </cell>
        </row>
        <row r="77">
          <cell r="Z77">
            <v>14202</v>
          </cell>
          <cell r="AA77" t="str">
            <v xml:space="preserve"> Aportaciones al INFONAVIT</v>
          </cell>
        </row>
        <row r="78">
          <cell r="Z78">
            <v>14301</v>
          </cell>
          <cell r="AA78" t="str">
            <v xml:space="preserve"> Aportaciones al Sistema de Ahorro para el Retiro</v>
          </cell>
        </row>
        <row r="79">
          <cell r="Z79">
            <v>14302</v>
          </cell>
          <cell r="AA79" t="str">
            <v xml:space="preserve"> Depósitos para el ahorro solidario</v>
          </cell>
        </row>
        <row r="80">
          <cell r="Z80">
            <v>14401</v>
          </cell>
          <cell r="AA80" t="str">
            <v xml:space="preserve"> Cuotas para el seguro de vida del personal civil</v>
          </cell>
        </row>
        <row r="81">
          <cell r="Z81">
            <v>14402</v>
          </cell>
          <cell r="AA81" t="str">
            <v xml:space="preserve"> Cuotas para el seguro de vida del personal militar</v>
          </cell>
        </row>
        <row r="82">
          <cell r="Z82">
            <v>14403</v>
          </cell>
          <cell r="AA82" t="str">
            <v xml:space="preserve"> Cuotas para el seguro de gastos médicos del personal civil</v>
          </cell>
        </row>
        <row r="83">
          <cell r="Z83">
            <v>14404</v>
          </cell>
          <cell r="AA83" t="str">
            <v xml:space="preserve"> Cuotas para el seguro de separación individualizado</v>
          </cell>
        </row>
        <row r="84">
          <cell r="Z84">
            <v>14405</v>
          </cell>
          <cell r="AA84" t="str">
            <v xml:space="preserve"> Cuotas para el seguro colectivo de retiro</v>
          </cell>
        </row>
        <row r="85">
          <cell r="Z85">
            <v>14406</v>
          </cell>
          <cell r="AA85" t="str">
            <v xml:space="preserve"> Seguro de responsabilidad civil, asistencia legal y otros seguros</v>
          </cell>
        </row>
        <row r="86">
          <cell r="Z86">
            <v>15101</v>
          </cell>
          <cell r="AA86" t="str">
            <v xml:space="preserve"> Cuotas para el fondo de ahorro del personal civil</v>
          </cell>
        </row>
        <row r="87">
          <cell r="Z87">
            <v>15102</v>
          </cell>
          <cell r="AA87" t="str">
            <v xml:space="preserve"> Cuotas para el fondo de ahorro de generales, almirantes, jefes y oficiales</v>
          </cell>
        </row>
        <row r="88">
          <cell r="Z88">
            <v>15103</v>
          </cell>
          <cell r="AA88" t="str">
            <v xml:space="preserve"> Cuotas para el fondo de trabajo del personal del Ejército, Fuerza Aérea y Armada Mexicanos</v>
          </cell>
        </row>
        <row r="89">
          <cell r="Z89">
            <v>15201</v>
          </cell>
          <cell r="AA89" t="str">
            <v xml:space="preserve"> Indemnizaciones por accidentes en el trabajo</v>
          </cell>
        </row>
        <row r="90">
          <cell r="Z90">
            <v>15202</v>
          </cell>
          <cell r="AA90" t="str">
            <v xml:space="preserve"> Pago de liquidaciones</v>
          </cell>
        </row>
        <row r="91">
          <cell r="Z91">
            <v>15301</v>
          </cell>
          <cell r="AA91" t="str">
            <v xml:space="preserve"> Prestaciones de retiro</v>
          </cell>
        </row>
        <row r="92">
          <cell r="Z92">
            <v>15401</v>
          </cell>
          <cell r="AA92" t="str">
            <v xml:space="preserve"> Prestaciones establecidas por condiciones generales de trabajo o contratos colectivos de trabajo</v>
          </cell>
        </row>
        <row r="93">
          <cell r="Z93">
            <v>15402</v>
          </cell>
          <cell r="AA93" t="str">
            <v xml:space="preserve"> Compensación garantizada</v>
          </cell>
        </row>
        <row r="94">
          <cell r="Z94">
            <v>15403</v>
          </cell>
          <cell r="AA94" t="str">
            <v xml:space="preserve"> Asignaciones adicionales al sueldo</v>
          </cell>
        </row>
        <row r="95">
          <cell r="Z95">
            <v>15501</v>
          </cell>
          <cell r="AA95" t="str">
            <v xml:space="preserve"> Apoyos a la capacitación de los servidores públicos</v>
          </cell>
        </row>
        <row r="96">
          <cell r="Z96">
            <v>15901</v>
          </cell>
          <cell r="AA96" t="str">
            <v xml:space="preserve"> Otras prestaciones</v>
          </cell>
        </row>
        <row r="97">
          <cell r="Z97">
            <v>15902</v>
          </cell>
          <cell r="AA97" t="str">
            <v xml:space="preserve"> Pago extraordinario por riesgo</v>
          </cell>
        </row>
        <row r="98">
          <cell r="Z98">
            <v>16101</v>
          </cell>
          <cell r="AA98" t="str">
            <v xml:space="preserve"> Incrementos a las percepciones</v>
          </cell>
        </row>
        <row r="99">
          <cell r="Z99">
            <v>16102</v>
          </cell>
          <cell r="AA99" t="str">
            <v xml:space="preserve"> Creación de plazas</v>
          </cell>
        </row>
        <row r="100">
          <cell r="Z100">
            <v>16103</v>
          </cell>
          <cell r="AA100" t="str">
            <v xml:space="preserve"> Otras medidas de carácter laboral y económico</v>
          </cell>
        </row>
        <row r="101">
          <cell r="Z101">
            <v>16104</v>
          </cell>
          <cell r="AA101" t="str">
            <v xml:space="preserve"> Previsiones para aportaciones al ISSSTE</v>
          </cell>
        </row>
        <row r="102">
          <cell r="Z102">
            <v>16105</v>
          </cell>
          <cell r="AA102" t="str">
            <v xml:space="preserve"> Previsiones para aportaciones al FOVISSSTE</v>
          </cell>
        </row>
        <row r="103">
          <cell r="Z103">
            <v>16106</v>
          </cell>
          <cell r="AA103" t="str">
            <v xml:space="preserve"> Previsiones para aportaciones al Sistema de Ahorro para el Retiro</v>
          </cell>
        </row>
        <row r="104">
          <cell r="Z104">
            <v>16107</v>
          </cell>
          <cell r="AA104" t="str">
            <v xml:space="preserve"> Previsiones para aportaciones al seguro de cesantía en edad avanzada y vejez</v>
          </cell>
        </row>
        <row r="105">
          <cell r="Z105">
            <v>16108</v>
          </cell>
          <cell r="AA105" t="str">
            <v xml:space="preserve"> Previsiones para los depósitos al ahorro solidario</v>
          </cell>
        </row>
        <row r="106">
          <cell r="Z106">
            <v>17101</v>
          </cell>
          <cell r="AA106" t="str">
            <v xml:space="preserve"> Estímulos por productividad y eficiencia</v>
          </cell>
        </row>
        <row r="107">
          <cell r="Z107">
            <v>17102</v>
          </cell>
          <cell r="AA107" t="str">
            <v xml:space="preserve"> Estímulos al personal operativo</v>
          </cell>
        </row>
        <row r="108">
          <cell r="Z108">
            <v>21101</v>
          </cell>
          <cell r="AA108" t="str">
            <v xml:space="preserve"> Materiales y útiles de oficina</v>
          </cell>
        </row>
        <row r="109">
          <cell r="Z109">
            <v>21201</v>
          </cell>
          <cell r="AA109" t="str">
            <v xml:space="preserve"> Materiales y útiles de impresión y reproducción</v>
          </cell>
        </row>
        <row r="110">
          <cell r="Z110">
            <v>21301</v>
          </cell>
          <cell r="AA110" t="str">
            <v xml:space="preserve"> Material estadístico y geográfico</v>
          </cell>
        </row>
        <row r="111">
          <cell r="Z111">
            <v>21401</v>
          </cell>
          <cell r="AA111" t="str">
            <v xml:space="preserve"> materiales y útiles consumibles para el procesamiento en equipos y bienes informáticos.</v>
          </cell>
        </row>
        <row r="112">
          <cell r="Z112">
            <v>21501</v>
          </cell>
          <cell r="AA112" t="str">
            <v xml:space="preserve"> Material de apoyo informativo</v>
          </cell>
        </row>
        <row r="113">
          <cell r="Z113">
            <v>21502</v>
          </cell>
          <cell r="AA113" t="str">
            <v xml:space="preserve"> Material para información en actividades de investigación científica y tecnológica</v>
          </cell>
        </row>
        <row r="114">
          <cell r="Z114">
            <v>21601</v>
          </cell>
          <cell r="AA114" t="str">
            <v xml:space="preserve"> Material de limpieza</v>
          </cell>
        </row>
        <row r="115">
          <cell r="Z115">
            <v>21701</v>
          </cell>
          <cell r="AA115" t="str">
            <v xml:space="preserve"> Materiales y suministros para planteles educativos</v>
          </cell>
        </row>
        <row r="116">
          <cell r="Z116">
            <v>22101</v>
          </cell>
          <cell r="AA116" t="str">
            <v xml:space="preserve"> Productos alimenticios para el Ejército, Fuerza Aérea y Armada Mexicanos, y para los efectivos que participen en programas de seguridad pública</v>
          </cell>
        </row>
        <row r="117">
          <cell r="Z117">
            <v>22102</v>
          </cell>
          <cell r="AA117" t="str">
            <v xml:space="preserve"> Productos alimenticios para personas derivado de la prestación de servicios públicos en unidades de salud, educativas, de readaptación social y otras</v>
          </cell>
        </row>
        <row r="118">
          <cell r="Z118">
            <v>22103</v>
          </cell>
          <cell r="AA118" t="str">
            <v xml:space="preserve"> Productos alimenticios para el personal que realiza labores en campo o de supervisión</v>
          </cell>
        </row>
        <row r="119">
          <cell r="Z119">
            <v>22104</v>
          </cell>
          <cell r="AA119" t="str">
            <v xml:space="preserve"> Productos alimenticios para el personal en las instalaciones de las dependencias y entidades</v>
          </cell>
        </row>
        <row r="120">
          <cell r="Z120">
            <v>22105</v>
          </cell>
          <cell r="AA120" t="str">
            <v xml:space="preserve"> Productos alimenticios para la población en caso de desastres naturales</v>
          </cell>
        </row>
        <row r="121">
          <cell r="Z121">
            <v>22106</v>
          </cell>
          <cell r="AA121" t="str">
            <v xml:space="preserve"> Productos alimenticios para el personal derivado de actividades extraordinarias.</v>
          </cell>
        </row>
        <row r="122">
          <cell r="Z122">
            <v>22201</v>
          </cell>
          <cell r="AA122" t="str">
            <v xml:space="preserve"> Productos alimenticios para animales</v>
          </cell>
        </row>
        <row r="123">
          <cell r="Z123">
            <v>22301</v>
          </cell>
          <cell r="AA123" t="str">
            <v xml:space="preserve"> Utensilios para el servicio de alimentación</v>
          </cell>
        </row>
        <row r="124">
          <cell r="Z124">
            <v>23101</v>
          </cell>
          <cell r="AA124" t="str">
            <v xml:space="preserve"> Productos alimenticios, agropecuarios y forestales adquiridos como materia prima</v>
          </cell>
        </row>
        <row r="125">
          <cell r="Z125">
            <v>23201</v>
          </cell>
          <cell r="AA125" t="str">
            <v xml:space="preserve"> Insumos textiles adquiridos como materia prima</v>
          </cell>
        </row>
        <row r="126">
          <cell r="Z126">
            <v>23301</v>
          </cell>
          <cell r="AA126" t="str">
            <v xml:space="preserve"> Productos de papel, cartón e impresos adquiridos como materia prima</v>
          </cell>
        </row>
        <row r="127">
          <cell r="Z127">
            <v>23401</v>
          </cell>
          <cell r="AA127" t="str">
            <v xml:space="preserve"> Combustibles, lubricantes, aditivos, carbón y sus derivados adquiridos como materia prima</v>
          </cell>
        </row>
        <row r="128">
          <cell r="Z128">
            <v>23501</v>
          </cell>
          <cell r="AA128" t="str">
            <v xml:space="preserve"> Productos químicos, farmacéuticos y de laboratorio adquiridos como materia prima</v>
          </cell>
        </row>
        <row r="129">
          <cell r="Z129">
            <v>23601</v>
          </cell>
          <cell r="AA129" t="str">
            <v xml:space="preserve"> Productos metálicos y a base de minerales no metálicos adquiridos como materia prima</v>
          </cell>
        </row>
        <row r="130">
          <cell r="Z130">
            <v>23701</v>
          </cell>
          <cell r="AA130" t="str">
            <v xml:space="preserve"> Productos de cuero, piel, plástico y hule adquiridos como materia prima</v>
          </cell>
        </row>
        <row r="131">
          <cell r="Z131">
            <v>23801</v>
          </cell>
          <cell r="AA131" t="str">
            <v xml:space="preserve"> Mercancías para su comercialización en tiendas del sector público</v>
          </cell>
        </row>
        <row r="132">
          <cell r="Z132">
            <v>23901</v>
          </cell>
          <cell r="AA132" t="str">
            <v xml:space="preserve"> Otros productos adquiridos como materia prima</v>
          </cell>
        </row>
        <row r="133">
          <cell r="Z133">
            <v>23902</v>
          </cell>
          <cell r="AA133" t="str">
            <v xml:space="preserve"> Petróleo, gas y sus derivados adquiridos como materia prima</v>
          </cell>
        </row>
        <row r="134">
          <cell r="Z134">
            <v>24101</v>
          </cell>
          <cell r="AA134" t="str">
            <v xml:space="preserve"> Productos minerales no metálicos</v>
          </cell>
        </row>
        <row r="135">
          <cell r="Z135">
            <v>24201</v>
          </cell>
          <cell r="AA135" t="str">
            <v xml:space="preserve"> Cemento y productos de concreto</v>
          </cell>
        </row>
        <row r="136">
          <cell r="Z136">
            <v>24301</v>
          </cell>
          <cell r="AA136" t="str">
            <v xml:space="preserve"> Cal, yeso y productos de yeso</v>
          </cell>
        </row>
        <row r="137">
          <cell r="Z137">
            <v>24401</v>
          </cell>
          <cell r="AA137" t="str">
            <v xml:space="preserve"> Madera y productos de madera</v>
          </cell>
        </row>
        <row r="138">
          <cell r="Z138">
            <v>24501</v>
          </cell>
          <cell r="AA138" t="str">
            <v xml:space="preserve"> Vidrio y productos de vidrio</v>
          </cell>
        </row>
        <row r="139">
          <cell r="Z139">
            <v>24601</v>
          </cell>
          <cell r="AA139" t="str">
            <v xml:space="preserve"> Material eléctrico y electrónico</v>
          </cell>
        </row>
        <row r="140">
          <cell r="Z140">
            <v>24701</v>
          </cell>
          <cell r="AA140" t="str">
            <v xml:space="preserve"> Artículos metálicos para la construcción</v>
          </cell>
        </row>
        <row r="141">
          <cell r="Z141">
            <v>24801</v>
          </cell>
          <cell r="AA141" t="str">
            <v xml:space="preserve"> Materiales complementarios</v>
          </cell>
        </row>
        <row r="142">
          <cell r="Z142">
            <v>24901</v>
          </cell>
          <cell r="AA142" t="str">
            <v xml:space="preserve"> Otros materiales y artículos de construcción y reparación</v>
          </cell>
        </row>
        <row r="143">
          <cell r="Z143">
            <v>25101</v>
          </cell>
          <cell r="AA143" t="str">
            <v xml:space="preserve"> Productos químicos básicos</v>
          </cell>
        </row>
        <row r="144">
          <cell r="Z144">
            <v>25201</v>
          </cell>
          <cell r="AA144" t="str">
            <v xml:space="preserve"> Plaguicidas, abonos y fertilizantes</v>
          </cell>
        </row>
        <row r="145">
          <cell r="Z145">
            <v>25301</v>
          </cell>
          <cell r="AA145" t="str">
            <v xml:space="preserve"> Medicinas y productos farmacéuticos</v>
          </cell>
        </row>
        <row r="146">
          <cell r="Z146">
            <v>25401</v>
          </cell>
          <cell r="AA146" t="str">
            <v xml:space="preserve"> Materiales, accesorios y suministros médicos</v>
          </cell>
        </row>
        <row r="147">
          <cell r="Z147">
            <v>25501</v>
          </cell>
          <cell r="AA147" t="str">
            <v xml:space="preserve"> Materiales, accesorios y suministros de laboratorio</v>
          </cell>
        </row>
        <row r="148">
          <cell r="Z148">
            <v>25901</v>
          </cell>
          <cell r="AA148" t="str">
            <v xml:space="preserve"> Otros productos químicos</v>
          </cell>
        </row>
        <row r="149">
          <cell r="Z149">
            <v>26101</v>
          </cell>
          <cell r="AA149" t="str">
            <v xml:space="preserve"> Combustibles, lubricantes y aditivos para vehículos terrestres, aéreos, marítimos, lacustres y fluviales destinados a la ejecución de programas de seguridad pública y nacional</v>
          </cell>
        </row>
        <row r="150">
          <cell r="Z150">
            <v>26102</v>
          </cell>
          <cell r="AA150" t="str">
            <v xml:space="preserve"> Combustibles, lubricantes y aditivos para vehículos terrestres, aéreos, marítimos, lacustres y fluviales destinados a servicios públicos y la operación de programas públicos</v>
          </cell>
        </row>
        <row r="151">
          <cell r="Z151">
            <v>26103</v>
          </cell>
          <cell r="AA151" t="str">
            <v xml:space="preserve"> Combustibles, lubricantes y aditivos para vehículos terrestres, aéreos, marítimos, lacustres y fluviales destinados a servicios administrativos</v>
          </cell>
        </row>
        <row r="152">
          <cell r="Z152">
            <v>26104</v>
          </cell>
          <cell r="AA152" t="str">
            <v xml:space="preserve"> Combustibles, lubricantes y aditivos para vehículos terrestres, aéreos, marítimos, lacustres y fluviales asignados a servidores públicos</v>
          </cell>
        </row>
        <row r="153">
          <cell r="Z153">
            <v>26105</v>
          </cell>
          <cell r="AA153" t="str">
            <v xml:space="preserve"> Combustibles, lubricantes y aditivos para maquinaria, equipo de producción y servicios administrativos</v>
          </cell>
        </row>
        <row r="154">
          <cell r="Z154">
            <v>26106</v>
          </cell>
          <cell r="AA154" t="str">
            <v xml:space="preserve"> PIDIREGAS cargos variables</v>
          </cell>
        </row>
        <row r="155">
          <cell r="Z155">
            <v>26107</v>
          </cell>
          <cell r="AA155" t="str">
            <v xml:space="preserve"> Combustibles nacionales para plantas productivas</v>
          </cell>
        </row>
        <row r="156">
          <cell r="Z156">
            <v>26108</v>
          </cell>
          <cell r="AA156" t="str">
            <v xml:space="preserve"> Combustibles de importación para plantas productivas</v>
          </cell>
        </row>
        <row r="157">
          <cell r="Z157">
            <v>27101</v>
          </cell>
          <cell r="AA157" t="str">
            <v xml:space="preserve"> Vestuario y uniformes</v>
          </cell>
        </row>
        <row r="158">
          <cell r="Z158">
            <v>27201</v>
          </cell>
          <cell r="AA158" t="str">
            <v xml:space="preserve"> Prendas de protección personal</v>
          </cell>
        </row>
        <row r="159">
          <cell r="Z159">
            <v>27301</v>
          </cell>
          <cell r="AA159" t="str">
            <v xml:space="preserve"> Artículos deportivos</v>
          </cell>
        </row>
        <row r="160">
          <cell r="Z160">
            <v>27401</v>
          </cell>
          <cell r="AA160" t="str">
            <v xml:space="preserve"> Productos textiles</v>
          </cell>
        </row>
        <row r="161">
          <cell r="Z161">
            <v>27501</v>
          </cell>
          <cell r="AA161" t="str">
            <v xml:space="preserve"> Blancos y otros productos textiles, excepto prendas de vestir</v>
          </cell>
        </row>
        <row r="162">
          <cell r="Z162">
            <v>28101</v>
          </cell>
          <cell r="AA162" t="str">
            <v xml:space="preserve"> Sustancias y materiales explosivos</v>
          </cell>
        </row>
        <row r="163">
          <cell r="Z163">
            <v>28201</v>
          </cell>
          <cell r="AA163" t="str">
            <v xml:space="preserve"> Materiales de seguridad pública</v>
          </cell>
        </row>
        <row r="164">
          <cell r="Z164">
            <v>28301</v>
          </cell>
          <cell r="AA164" t="str">
            <v xml:space="preserve"> Prendas de protección para seguridad pública y nacional</v>
          </cell>
        </row>
        <row r="165">
          <cell r="Z165">
            <v>29101</v>
          </cell>
          <cell r="AA165" t="str">
            <v xml:space="preserve"> Herramientas menores</v>
          </cell>
        </row>
        <row r="166">
          <cell r="Z166">
            <v>29201</v>
          </cell>
          <cell r="AA166" t="str">
            <v xml:space="preserve"> Refacciones y accesorios menores de edificios</v>
          </cell>
        </row>
        <row r="167">
          <cell r="Z167">
            <v>29301</v>
          </cell>
          <cell r="AA167" t="str">
            <v xml:space="preserve"> Refacciones y accesorios menores de mobiliario y equipo de administración, educacional y recreativo</v>
          </cell>
        </row>
        <row r="168">
          <cell r="Z168">
            <v>29401</v>
          </cell>
          <cell r="AA168" t="str">
            <v xml:space="preserve"> Refacciones y accesorios para equipo de cómputo y telecomunicaciones.</v>
          </cell>
        </row>
        <row r="169">
          <cell r="Z169">
            <v>29501</v>
          </cell>
          <cell r="AA169" t="str">
            <v xml:space="preserve"> Refacciones y accesorios menores de equipo e instrumental médico y de laboratorio</v>
          </cell>
        </row>
        <row r="170">
          <cell r="Z170">
            <v>29601</v>
          </cell>
          <cell r="AA170" t="str">
            <v xml:space="preserve"> Refacciones y accesorios menores de equipo de transporte</v>
          </cell>
        </row>
        <row r="171">
          <cell r="Z171">
            <v>29701</v>
          </cell>
          <cell r="AA171" t="str">
            <v xml:space="preserve"> Refacciones y accesorios menores de equipo de defensa y seguridad</v>
          </cell>
        </row>
        <row r="172">
          <cell r="Z172">
            <v>29801</v>
          </cell>
          <cell r="AA172" t="str">
            <v xml:space="preserve"> Refacciones y accesorios menores de maquinaria y otros equipos</v>
          </cell>
        </row>
        <row r="173">
          <cell r="Z173">
            <v>29901</v>
          </cell>
          <cell r="AA173" t="str">
            <v xml:space="preserve"> Refacciones y accesorios menores otros bienes muebles</v>
          </cell>
        </row>
        <row r="174">
          <cell r="Z174">
            <v>31101</v>
          </cell>
          <cell r="AA174" t="str">
            <v xml:space="preserve"> Servicio de energía eléctrica</v>
          </cell>
        </row>
        <row r="175">
          <cell r="Z175">
            <v>31201</v>
          </cell>
          <cell r="AA175" t="str">
            <v xml:space="preserve"> Servicio de gas</v>
          </cell>
        </row>
        <row r="176">
          <cell r="Z176">
            <v>31301</v>
          </cell>
          <cell r="AA176" t="str">
            <v xml:space="preserve"> Servicio de agua</v>
          </cell>
        </row>
        <row r="177">
          <cell r="Z177">
            <v>31401</v>
          </cell>
          <cell r="AA177" t="str">
            <v>Servicio telefónico convencional</v>
          </cell>
        </row>
        <row r="178">
          <cell r="Z178">
            <v>31501</v>
          </cell>
          <cell r="AA178" t="str">
            <v xml:space="preserve"> Servicio de telefonía celular</v>
          </cell>
        </row>
        <row r="179">
          <cell r="Z179">
            <v>31601</v>
          </cell>
          <cell r="AA179" t="str">
            <v xml:space="preserve"> Servicio de radiolocalización</v>
          </cell>
        </row>
        <row r="180">
          <cell r="Z180">
            <v>31602</v>
          </cell>
          <cell r="AA180" t="str">
            <v xml:space="preserve"> Servicios de telecomunicaciones,</v>
          </cell>
        </row>
        <row r="181">
          <cell r="Z181">
            <v>31603</v>
          </cell>
          <cell r="AA181" t="str">
            <v>Servicios de internet</v>
          </cell>
        </row>
        <row r="182">
          <cell r="Z182">
            <v>31701</v>
          </cell>
          <cell r="AA182" t="str">
            <v xml:space="preserve"> Servicios de conducción de señales analógicas y digitales.</v>
          </cell>
        </row>
        <row r="183">
          <cell r="Z183">
            <v>31801</v>
          </cell>
          <cell r="AA183" t="str">
            <v xml:space="preserve"> Servicio postal</v>
          </cell>
        </row>
        <row r="184">
          <cell r="Z184">
            <v>31802</v>
          </cell>
          <cell r="AA184" t="str">
            <v xml:space="preserve"> Servicio telegráfico</v>
          </cell>
        </row>
        <row r="185">
          <cell r="Z185">
            <v>31901</v>
          </cell>
          <cell r="AA185" t="str">
            <v xml:space="preserve"> Servicios integrales de telecomunicación.</v>
          </cell>
        </row>
        <row r="186">
          <cell r="Z186">
            <v>31902</v>
          </cell>
          <cell r="AA186" t="str">
            <v xml:space="preserve"> Contratación de otros servicios</v>
          </cell>
        </row>
        <row r="187">
          <cell r="Z187">
            <v>31903</v>
          </cell>
          <cell r="AA187" t="str">
            <v xml:space="preserve"> Servicios generales para planteles educativos</v>
          </cell>
        </row>
        <row r="188">
          <cell r="Z188">
            <v>32101</v>
          </cell>
          <cell r="AA188" t="str">
            <v xml:space="preserve"> Arrendamiento de terrenos</v>
          </cell>
        </row>
        <row r="189">
          <cell r="Z189">
            <v>32201</v>
          </cell>
          <cell r="AA189" t="str">
            <v xml:space="preserve"> Arrendamiento de edificios y locales</v>
          </cell>
        </row>
        <row r="190">
          <cell r="Z190">
            <v>32301</v>
          </cell>
          <cell r="AA190" t="str">
            <v xml:space="preserve"> Arrendamiento de equipo y bienes informáticos.</v>
          </cell>
        </row>
        <row r="191">
          <cell r="Z191">
            <v>32302</v>
          </cell>
          <cell r="AA191" t="str">
            <v xml:space="preserve"> Arrendamiento de mobiliario</v>
          </cell>
        </row>
        <row r="192">
          <cell r="Z192">
            <v>32401</v>
          </cell>
          <cell r="AA192" t="str">
            <v xml:space="preserve"> Arrendamiento de equipo e instrumental médico y de laboratorio </v>
          </cell>
        </row>
        <row r="193">
          <cell r="Z193">
            <v>32501</v>
          </cell>
          <cell r="AA193" t="str">
            <v xml:space="preserve"> Arrendamiento de vehículos terrestres, aéreos, marítimos, lacustres y fluviales para la ejecución de programas de seguridad pública y nacional</v>
          </cell>
        </row>
        <row r="194">
          <cell r="Z194">
            <v>32502</v>
          </cell>
          <cell r="AA194" t="str">
            <v xml:space="preserve"> Arrendamiento de vehículos terrestres, aéreos, marítimos, lacustres y fluviales para servicios públicos y la operación de programas públicos</v>
          </cell>
        </row>
        <row r="195">
          <cell r="Z195">
            <v>32503</v>
          </cell>
          <cell r="AA195" t="str">
            <v xml:space="preserve"> Arrendamiento de vehículos terrestres, aéreos, marítimos, lacustres y fluviales para servicios administrativos</v>
          </cell>
        </row>
        <row r="196">
          <cell r="Z196">
            <v>32504</v>
          </cell>
          <cell r="AA196" t="str">
            <v xml:space="preserve"> Arrendamiento de vehículos terrestres, aéreos, marítimos, lacustres y fluviales para desastres naturales</v>
          </cell>
        </row>
        <row r="197">
          <cell r="Z197">
            <v>32505</v>
          </cell>
          <cell r="AA197" t="str">
            <v xml:space="preserve"> Arrendamiento de vehículos terrestres, aéreos, marítimos, lacustres y fluviales para servidores públicos</v>
          </cell>
        </row>
        <row r="198">
          <cell r="Z198">
            <v>32601</v>
          </cell>
          <cell r="AA198" t="str">
            <v xml:space="preserve"> Arrendamiento de maquinaria y equipo</v>
          </cell>
        </row>
        <row r="199">
          <cell r="Z199">
            <v>32701</v>
          </cell>
          <cell r="AA199" t="str">
            <v xml:space="preserve"> Patentes, derechos de autor, regalías y otros</v>
          </cell>
        </row>
        <row r="200">
          <cell r="Z200">
            <v>32901</v>
          </cell>
          <cell r="AA200" t="str">
            <v xml:space="preserve"> Arrendamiento de sustancias y productos químicos</v>
          </cell>
        </row>
        <row r="201">
          <cell r="Z201">
            <v>32902</v>
          </cell>
          <cell r="AA201" t="str">
            <v xml:space="preserve"> PIDIREGAS cargos fijos</v>
          </cell>
        </row>
        <row r="202">
          <cell r="Z202">
            <v>32903</v>
          </cell>
          <cell r="AA202" t="str">
            <v xml:space="preserve"> Otros Arrendamientos</v>
          </cell>
        </row>
        <row r="203">
          <cell r="Z203">
            <v>33101</v>
          </cell>
          <cell r="AA203" t="str">
            <v xml:space="preserve"> Asesorías asociadas a convenios, tratados o acuerdos</v>
          </cell>
        </row>
        <row r="204">
          <cell r="Z204">
            <v>33102</v>
          </cell>
          <cell r="AA204" t="str">
            <v xml:space="preserve"> Asesorías por controversias en el marco de los tratados internacionales</v>
          </cell>
        </row>
        <row r="205">
          <cell r="Z205">
            <v>33103</v>
          </cell>
          <cell r="AA205" t="str">
            <v xml:space="preserve"> Consultorías para programas o proyectos financiados por organismos internacionales</v>
          </cell>
        </row>
        <row r="206">
          <cell r="Z206">
            <v>33104</v>
          </cell>
          <cell r="AA206" t="str">
            <v xml:space="preserve"> Otras asesorías para la operación de programas</v>
          </cell>
        </row>
        <row r="207">
          <cell r="Z207">
            <v>33105</v>
          </cell>
          <cell r="AA207" t="str">
            <v xml:space="preserve"> Servicios relacionados con procedimientos jurisdiccionales</v>
          </cell>
        </row>
        <row r="208">
          <cell r="Z208">
            <v>33301</v>
          </cell>
          <cell r="AA208" t="str">
            <v xml:space="preserve"> Servicios de desarrollo de aplicaciones informáticas.</v>
          </cell>
        </row>
        <row r="209">
          <cell r="Z209">
            <v>33302</v>
          </cell>
          <cell r="AA209" t="str">
            <v xml:space="preserve"> Servicios estadísticos y geográficos</v>
          </cell>
        </row>
        <row r="210">
          <cell r="Z210">
            <v>33303</v>
          </cell>
          <cell r="AA210" t="str">
            <v xml:space="preserve"> Servicios relacionados con certificación de procesos</v>
          </cell>
        </row>
        <row r="211">
          <cell r="Z211">
            <v>33304</v>
          </cell>
          <cell r="AA211" t="str">
            <v>Servicio de mantenimiento de aplicaciones Informaticas</v>
          </cell>
        </row>
        <row r="212">
          <cell r="Z212">
            <v>33401</v>
          </cell>
          <cell r="AA212" t="str">
            <v xml:space="preserve"> Servicios para capacitación a servidores públicos</v>
          </cell>
        </row>
        <row r="213">
          <cell r="Z213">
            <v>33501</v>
          </cell>
          <cell r="AA213" t="str">
            <v xml:space="preserve"> Estudios e investigaciones</v>
          </cell>
        </row>
        <row r="214">
          <cell r="Z214">
            <v>33601</v>
          </cell>
          <cell r="AA214" t="str">
            <v xml:space="preserve"> Servicios relacionados con traducciones</v>
          </cell>
        </row>
        <row r="215">
          <cell r="Z215">
            <v>33602</v>
          </cell>
          <cell r="AA215" t="str">
            <v xml:space="preserve"> Otros servicios comerciales</v>
          </cell>
        </row>
        <row r="216">
          <cell r="Z216">
            <v>33603</v>
          </cell>
          <cell r="AA216" t="str">
            <v xml:space="preserve"> Impresiones de documentos oficiales para la prestación de servicios públicos, identificación, formatos administrativos y fiscales, formas valoradas, certificados y títulos</v>
          </cell>
        </row>
        <row r="217">
          <cell r="Z217">
            <v>33604</v>
          </cell>
          <cell r="AA217" t="str">
            <v xml:space="preserve"> Impresión y elaboración de material informativo derivado de la operación y administración de las dependencias y entidades</v>
          </cell>
        </row>
        <row r="218">
          <cell r="Z218">
            <v>33605</v>
          </cell>
          <cell r="AA218" t="str">
            <v xml:space="preserve"> Información en medios masivos derivada de la operación y administración de las dependencias y entidades</v>
          </cell>
        </row>
        <row r="219">
          <cell r="Z219">
            <v>33701</v>
          </cell>
          <cell r="AA219" t="str">
            <v xml:space="preserve"> Gastos de seguridad pública y nacional</v>
          </cell>
        </row>
        <row r="220">
          <cell r="Z220">
            <v>33702</v>
          </cell>
          <cell r="AA220" t="str">
            <v xml:space="preserve"> Gastos en actividades de seguridad y logística del Estado Mayor Presidencial</v>
          </cell>
        </row>
        <row r="221">
          <cell r="Z221">
            <v>33801</v>
          </cell>
          <cell r="AA221" t="str">
            <v xml:space="preserve"> Servicios de vigilancia</v>
          </cell>
        </row>
        <row r="222">
          <cell r="Z222">
            <v>33901</v>
          </cell>
          <cell r="AA222" t="str">
            <v xml:space="preserve"> Subcontratación de servicios con terceros</v>
          </cell>
        </row>
        <row r="223">
          <cell r="Z223">
            <v>33902</v>
          </cell>
          <cell r="AA223" t="str">
            <v xml:space="preserve"> Proyectos para prestación de servicios</v>
          </cell>
        </row>
        <row r="224">
          <cell r="Z224">
            <v>33903</v>
          </cell>
          <cell r="AA224" t="str">
            <v xml:space="preserve"> Servicios integrales.</v>
          </cell>
        </row>
        <row r="225">
          <cell r="Z225">
            <v>34101</v>
          </cell>
          <cell r="AA225" t="str">
            <v xml:space="preserve"> Servicios bancarios y financieros</v>
          </cell>
        </row>
        <row r="226">
          <cell r="Z226">
            <v>34301</v>
          </cell>
          <cell r="AA226" t="str">
            <v xml:space="preserve"> Gastos inherentes a la recaudación</v>
          </cell>
        </row>
        <row r="227">
          <cell r="Z227">
            <v>34401</v>
          </cell>
          <cell r="AA227" t="str">
            <v xml:space="preserve"> Seguro de responsabilidad patrimonial del Estado</v>
          </cell>
        </row>
        <row r="228">
          <cell r="Z228">
            <v>34501</v>
          </cell>
          <cell r="AA228" t="str">
            <v xml:space="preserve"> Seguros de bienes patrimoniales</v>
          </cell>
        </row>
        <row r="229">
          <cell r="Z229">
            <v>34601</v>
          </cell>
          <cell r="AA229" t="str">
            <v xml:space="preserve"> Almacenaje, embalaje y envase</v>
          </cell>
        </row>
        <row r="230">
          <cell r="Z230">
            <v>34701</v>
          </cell>
          <cell r="AA230" t="str">
            <v xml:space="preserve"> Fletes y maniobras</v>
          </cell>
        </row>
        <row r="231">
          <cell r="Z231">
            <v>34801</v>
          </cell>
          <cell r="AA231" t="str">
            <v xml:space="preserve"> Comisiones por ventas</v>
          </cell>
        </row>
        <row r="232">
          <cell r="Z232">
            <v>35101</v>
          </cell>
          <cell r="AA232" t="str">
            <v xml:space="preserve"> Mantenimiento y conservación de inmuebles para la prestación de servicios administrativos</v>
          </cell>
        </row>
        <row r="233">
          <cell r="Z233">
            <v>35102</v>
          </cell>
          <cell r="AA233" t="str">
            <v xml:space="preserve"> Mantenimiento y conservación de inmuebles para la prestación de servicios públicos</v>
          </cell>
        </row>
        <row r="234">
          <cell r="Z234">
            <v>35201</v>
          </cell>
          <cell r="AA234" t="str">
            <v xml:space="preserve"> Mantenimiento y conservación de mobiliario y equipo de administración</v>
          </cell>
        </row>
        <row r="235">
          <cell r="Z235">
            <v>35301</v>
          </cell>
          <cell r="AA235" t="str">
            <v xml:space="preserve"> Mantenimiento y conservación de bienes informáticos</v>
          </cell>
        </row>
        <row r="236">
          <cell r="Z236">
            <v>35401</v>
          </cell>
          <cell r="AA236" t="str">
            <v xml:space="preserve"> Instalación, reparación y mantenimiento de equipo e instrumental médico y de laboratorio</v>
          </cell>
        </row>
        <row r="237">
          <cell r="Z237">
            <v>35501</v>
          </cell>
          <cell r="AA237" t="str">
            <v xml:space="preserve"> Mantenimiento y conservación de vehículos terrestres, aéreos, marítimos, lacustres y fluviales</v>
          </cell>
        </row>
        <row r="238">
          <cell r="Z238">
            <v>35601</v>
          </cell>
          <cell r="AA238" t="str">
            <v xml:space="preserve"> Reparación y mantenimiento de equipo de defensa y seguridad</v>
          </cell>
        </row>
        <row r="239">
          <cell r="Z239">
            <v>35701</v>
          </cell>
          <cell r="AA239" t="str">
            <v xml:space="preserve"> Mantenimiento y conservación de maquinaria y equipo</v>
          </cell>
        </row>
        <row r="240">
          <cell r="Z240">
            <v>35702</v>
          </cell>
          <cell r="AA240" t="str">
            <v xml:space="preserve"> Mantenimiento y conservación de plantas e instalaciones productivas</v>
          </cell>
        </row>
        <row r="241">
          <cell r="Z241">
            <v>35801</v>
          </cell>
          <cell r="AA241" t="str">
            <v xml:space="preserve"> Servicios de lavandería, limpieza e higiene</v>
          </cell>
        </row>
        <row r="242">
          <cell r="Z242">
            <v>35901</v>
          </cell>
          <cell r="AA242" t="str">
            <v xml:space="preserve"> Servicios de jardinería y fumigación</v>
          </cell>
        </row>
        <row r="243">
          <cell r="Z243">
            <v>36101</v>
          </cell>
          <cell r="AA243" t="str">
            <v xml:space="preserve"> Difusión de mensajes sobre programas y actividades gubernamentales</v>
          </cell>
        </row>
        <row r="244">
          <cell r="Z244">
            <v>36201</v>
          </cell>
          <cell r="AA244" t="str">
            <v xml:space="preserve"> Difusión de mensajes comerciales para promover la venta de productos o servicios</v>
          </cell>
        </row>
        <row r="245">
          <cell r="Z245">
            <v>36901</v>
          </cell>
          <cell r="AA245" t="str">
            <v xml:space="preserve"> Servicios relacionados con monitoreo de información en medios masivos</v>
          </cell>
        </row>
        <row r="246">
          <cell r="Z246">
            <v>37101</v>
          </cell>
          <cell r="AA246" t="str">
            <v xml:space="preserve"> Pasajes aéreos nacionales para labores en campo y de supervisión</v>
          </cell>
        </row>
        <row r="247">
          <cell r="Z247">
            <v>37102</v>
          </cell>
          <cell r="AA247" t="str">
            <v xml:space="preserve"> Pasajes aéreos nacionales asociados a los programas de seguridad pública y nacional</v>
          </cell>
        </row>
        <row r="248">
          <cell r="Z248">
            <v>37103</v>
          </cell>
          <cell r="AA248" t="str">
            <v xml:space="preserve"> Pasajes aéreos nacionales asociados a desastres naturales</v>
          </cell>
        </row>
        <row r="249">
          <cell r="Z249">
            <v>37104</v>
          </cell>
          <cell r="AA249" t="str">
            <v xml:space="preserve"> Pasajes aéreos nacionales para servidores públicos de mando en el desempeño de comisiones y funciones oficiales</v>
          </cell>
        </row>
        <row r="250">
          <cell r="Z250">
            <v>37105</v>
          </cell>
          <cell r="AA250" t="str">
            <v xml:space="preserve"> Pasajes aéreos internacionales asociados a los programas de seguridad pública y nacional</v>
          </cell>
        </row>
        <row r="251">
          <cell r="Z251">
            <v>37106</v>
          </cell>
          <cell r="AA251" t="str">
            <v xml:space="preserve"> Pasajes aéreos internacionales para servidores públicos en el desempeño de comisiones y funciones oficiales</v>
          </cell>
        </row>
        <row r="252">
          <cell r="Z252">
            <v>37201</v>
          </cell>
          <cell r="AA252" t="str">
            <v xml:space="preserve"> Pasajes terrestres nacionales para labores en campo y de supervisión</v>
          </cell>
        </row>
        <row r="253">
          <cell r="Z253">
            <v>37202</v>
          </cell>
          <cell r="AA253" t="str">
            <v xml:space="preserve"> Pasajes terrestres nacionales asociados a los programas de seguridad pública y nacional</v>
          </cell>
        </row>
        <row r="254">
          <cell r="Z254">
            <v>37203</v>
          </cell>
          <cell r="AA254" t="str">
            <v xml:space="preserve"> Pasajes terrestres nacionales asociados a desastres naturales</v>
          </cell>
        </row>
        <row r="255">
          <cell r="Z255">
            <v>37204</v>
          </cell>
          <cell r="AA255" t="str">
            <v xml:space="preserve"> Pasajes terrestres nacionales para servidores públicos de mando en el desempeño de comisiones y funciones oficiales</v>
          </cell>
        </row>
        <row r="256">
          <cell r="Z256">
            <v>37205</v>
          </cell>
          <cell r="AA256" t="str">
            <v xml:space="preserve"> Pasajes terrestres internacionales asociados a los programas de seguridad pública y nacional</v>
          </cell>
        </row>
        <row r="257">
          <cell r="Z257">
            <v>37206</v>
          </cell>
          <cell r="AA257" t="str">
            <v xml:space="preserve"> Pasajes terrestres internacionales para servidores públicos en el desempeño de comisiones y funciones oficiales</v>
          </cell>
        </row>
        <row r="258">
          <cell r="Z258">
            <v>37301</v>
          </cell>
          <cell r="AA258" t="str">
            <v xml:space="preserve"> Pasajes marítimos, lacustres y fluviales para labores en campo y de supervisión</v>
          </cell>
        </row>
        <row r="259">
          <cell r="Z259">
            <v>37302</v>
          </cell>
          <cell r="AA259" t="str">
            <v xml:space="preserve"> Pasajes marítimos, lacustres y fluviales asociados a los programas de seguridad pública y nacional </v>
          </cell>
        </row>
        <row r="260">
          <cell r="Z260">
            <v>37303</v>
          </cell>
          <cell r="AA260" t="str">
            <v xml:space="preserve"> Pasajes marítimos, lacustres y fluviales asociados a desastres naturales </v>
          </cell>
        </row>
        <row r="261">
          <cell r="Z261">
            <v>37304</v>
          </cell>
          <cell r="AA261" t="str">
            <v xml:space="preserve"> Pasajes marítimos, lacustres y fluviales para servidores públicos de mando en el desempeño de comisiones y funciones oficiales</v>
          </cell>
        </row>
        <row r="262">
          <cell r="Z262">
            <v>37501</v>
          </cell>
          <cell r="AA262" t="str">
            <v xml:space="preserve"> Viáticos nacionales para labores en campo y de supervisión</v>
          </cell>
        </row>
        <row r="263">
          <cell r="Z263">
            <v>37502</v>
          </cell>
          <cell r="AA263" t="str">
            <v xml:space="preserve"> Viáticos nacionales asociados a los programas de seguridad pública y nacional</v>
          </cell>
        </row>
        <row r="264">
          <cell r="Z264">
            <v>37503</v>
          </cell>
          <cell r="AA264" t="str">
            <v xml:space="preserve"> Viáticos nacionales asociados a desastres naturales</v>
          </cell>
        </row>
        <row r="265">
          <cell r="Z265">
            <v>37504</v>
          </cell>
          <cell r="AA265" t="str">
            <v xml:space="preserve"> Viáticos nacionales para servidores públicos en el desempeño de funciones oficiales</v>
          </cell>
        </row>
        <row r="266">
          <cell r="Z266">
            <v>37601</v>
          </cell>
          <cell r="AA266" t="str">
            <v xml:space="preserve"> Viáticos en el extranjero asociados a los programas de seguridad pública y nacional</v>
          </cell>
        </row>
        <row r="267">
          <cell r="Z267">
            <v>37602</v>
          </cell>
          <cell r="AA267" t="str">
            <v xml:space="preserve"> Viáticos en el extranjero para servidores públicos en el desempeño de comisiones y funciones oficiales</v>
          </cell>
        </row>
        <row r="268">
          <cell r="Z268">
            <v>37701</v>
          </cell>
          <cell r="AA268" t="str">
            <v xml:space="preserve"> Instalación del personal federal</v>
          </cell>
        </row>
        <row r="269">
          <cell r="Z269">
            <v>37801</v>
          </cell>
          <cell r="AA269" t="str">
            <v xml:space="preserve"> Servicios integrales nacionales para servidores públicos en el desempeño de comisiones y funciones oficiales</v>
          </cell>
        </row>
        <row r="270">
          <cell r="Z270">
            <v>37802</v>
          </cell>
          <cell r="AA270" t="str">
            <v xml:space="preserve"> Servicios integrales en el extranjero para servidores públicos en el desempeño de comisiones y funciones oficiales</v>
          </cell>
        </row>
        <row r="271">
          <cell r="Z271">
            <v>37901</v>
          </cell>
          <cell r="AA271" t="str">
            <v xml:space="preserve"> Gastos para operativos y trabajos de campo en áreas rurales</v>
          </cell>
        </row>
        <row r="272">
          <cell r="Z272">
            <v>38101</v>
          </cell>
          <cell r="AA272" t="str">
            <v xml:space="preserve"> Gastos de ceremonial del titular del Ejecutivo Federal</v>
          </cell>
        </row>
        <row r="273">
          <cell r="Z273">
            <v>38102</v>
          </cell>
          <cell r="AA273" t="str">
            <v xml:space="preserve"> Gastos de ceremonial de los titulares de las dependencias y entidades</v>
          </cell>
        </row>
        <row r="274">
          <cell r="Z274">
            <v>38103</v>
          </cell>
          <cell r="AA274" t="str">
            <v xml:space="preserve"> Gastos inherentes a la investidura presidencial</v>
          </cell>
        </row>
        <row r="275">
          <cell r="Z275">
            <v>38201</v>
          </cell>
          <cell r="AA275" t="str">
            <v xml:space="preserve"> Gastos de orden social</v>
          </cell>
        </row>
        <row r="276">
          <cell r="Z276">
            <v>38301</v>
          </cell>
          <cell r="AA276" t="str">
            <v xml:space="preserve"> Congresos y convenciones</v>
          </cell>
        </row>
        <row r="277">
          <cell r="Z277">
            <v>38401</v>
          </cell>
          <cell r="AA277" t="str">
            <v xml:space="preserve"> Exposiciones</v>
          </cell>
        </row>
        <row r="278">
          <cell r="Z278">
            <v>38501</v>
          </cell>
          <cell r="AA278" t="str">
            <v xml:space="preserve"> Gastos para alimentación de servidores públicos de mando</v>
          </cell>
        </row>
        <row r="279">
          <cell r="Z279">
            <v>39101</v>
          </cell>
          <cell r="AA279" t="str">
            <v xml:space="preserve"> Funerales y pagas de defunción</v>
          </cell>
        </row>
        <row r="280">
          <cell r="Z280">
            <v>39201</v>
          </cell>
          <cell r="AA280" t="str">
            <v xml:space="preserve"> Impuestos y derechos de exportación</v>
          </cell>
        </row>
        <row r="281">
          <cell r="Z281">
            <v>39202</v>
          </cell>
          <cell r="AA281" t="str">
            <v xml:space="preserve"> Otros impuestos y derechos</v>
          </cell>
        </row>
        <row r="282">
          <cell r="Z282">
            <v>39301</v>
          </cell>
          <cell r="AA282" t="str">
            <v xml:space="preserve"> Impuestos y derechos de importación</v>
          </cell>
        </row>
        <row r="283">
          <cell r="Z283">
            <v>39401</v>
          </cell>
          <cell r="AA283" t="str">
            <v xml:space="preserve"> Erogaciones por resoluciones por autoridad competente</v>
          </cell>
        </row>
        <row r="284">
          <cell r="Z284">
            <v>39402</v>
          </cell>
          <cell r="AA284" t="str">
            <v xml:space="preserve"> Indemnizaciones por expropiación de predios</v>
          </cell>
        </row>
        <row r="285">
          <cell r="Z285">
            <v>39501</v>
          </cell>
          <cell r="AA285" t="str">
            <v xml:space="preserve"> Penas, multas, accesorios y actualizaciones</v>
          </cell>
        </row>
        <row r="286">
          <cell r="Z286">
            <v>39601</v>
          </cell>
          <cell r="AA286" t="str">
            <v xml:space="preserve"> Pérdidas del erario federal</v>
          </cell>
        </row>
        <row r="287">
          <cell r="Z287">
            <v>39602</v>
          </cell>
          <cell r="AA287" t="str">
            <v xml:space="preserve"> Otros gastos por responsabilidades</v>
          </cell>
        </row>
        <row r="288">
          <cell r="Z288">
            <v>39701</v>
          </cell>
          <cell r="AA288" t="str">
            <v xml:space="preserve"> Erogaciones por pago de utilidades</v>
          </cell>
        </row>
        <row r="289">
          <cell r="Z289">
            <v>39801</v>
          </cell>
          <cell r="AA289" t="str">
            <v xml:space="preserve"> Impuesto sobre nóminas</v>
          </cell>
        </row>
        <row r="290">
          <cell r="Z290">
            <v>39901</v>
          </cell>
          <cell r="AA290" t="str">
            <v xml:space="preserve"> Gastos de las Comisiones Internacionales de Límites y Aguas</v>
          </cell>
        </row>
        <row r="291">
          <cell r="Z291">
            <v>39902</v>
          </cell>
          <cell r="AA291" t="str">
            <v xml:space="preserve"> Gastos de las oficinas del Servicio Exterior Mexicano</v>
          </cell>
        </row>
        <row r="292">
          <cell r="Z292">
            <v>39904</v>
          </cell>
          <cell r="AA292" t="str">
            <v xml:space="preserve"> Participaciones en Órganos de Gobierno</v>
          </cell>
        </row>
        <row r="293">
          <cell r="Z293">
            <v>39905</v>
          </cell>
          <cell r="AA293" t="str">
            <v xml:space="preserve"> Actividades de Coordinación con el Presidente Electo</v>
          </cell>
        </row>
        <row r="294">
          <cell r="Z294">
            <v>39906</v>
          </cell>
          <cell r="AA294" t="str">
            <v xml:space="preserve"> Servicios Corporativos prestados por las Entidades Paraestatales a sus Organismos</v>
          </cell>
        </row>
        <row r="295">
          <cell r="Z295">
            <v>39907</v>
          </cell>
          <cell r="AA295" t="str">
            <v xml:space="preserve"> Servicios prestados entre Organismos de una Entidad Paraestatal</v>
          </cell>
        </row>
        <row r="296">
          <cell r="Z296">
            <v>39908</v>
          </cell>
          <cell r="AA296" t="str">
            <v xml:space="preserve"> Erogaciones por cuenta de terceros</v>
          </cell>
        </row>
        <row r="297">
          <cell r="Z297">
            <v>39909</v>
          </cell>
          <cell r="AA297" t="str">
            <v xml:space="preserve"> Erogaciones recuperables</v>
          </cell>
        </row>
        <row r="298">
          <cell r="Z298">
            <v>39910</v>
          </cell>
          <cell r="AA298" t="str">
            <v xml:space="preserve"> Apertura de Fondo Rotatorio</v>
          </cell>
        </row>
        <row r="299">
          <cell r="Z299">
            <v>43401</v>
          </cell>
          <cell r="AA299" t="str">
            <v>Subsidios a la prestación de servicios públicos</v>
          </cell>
        </row>
        <row r="300">
          <cell r="Z300">
            <v>44105</v>
          </cell>
          <cell r="AA300" t="str">
            <v>Apoyo a voluntarios que participan en diversos programas federales</v>
          </cell>
        </row>
        <row r="301">
          <cell r="Z301">
            <v>44801</v>
          </cell>
          <cell r="AA301" t="str">
            <v>Mercancías para su distribución a la población</v>
          </cell>
        </row>
        <row r="302">
          <cell r="Z302">
            <v>43801</v>
          </cell>
          <cell r="AA302" t="str">
            <v>Subsidios a Entidades Federativas y Municipios</v>
          </cell>
        </row>
        <row r="303">
          <cell r="Z303">
            <v>1000</v>
          </cell>
          <cell r="AA303" t="str">
            <v>Servicios Personales</v>
          </cell>
        </row>
        <row r="304">
          <cell r="Z304">
            <v>2000</v>
          </cell>
          <cell r="AA304" t="str">
            <v>Materiales y suministros</v>
          </cell>
        </row>
        <row r="305">
          <cell r="Z305">
            <v>3000</v>
          </cell>
          <cell r="AA305" t="str">
            <v>Servicios Generales</v>
          </cell>
        </row>
        <row r="306">
          <cell r="Z306">
            <v>4000</v>
          </cell>
          <cell r="AA306" t="str">
            <v>Transf., Asig., Subsidios y Otras Ayudas</v>
          </cell>
        </row>
        <row r="307">
          <cell r="Z307">
            <v>5000</v>
          </cell>
          <cell r="AA307" t="str">
            <v>Bienes Muebles e Inmuebles</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S"/>
      <sheetName val="METAS"/>
    </sheetNames>
    <sheetDataSet>
      <sheetData sheetId="0">
        <row r="6">
          <cell r="D6" t="str">
            <v>ENERO</v>
          </cell>
        </row>
        <row r="7">
          <cell r="D7" t="str">
            <v>ENERO - FEBRERO</v>
          </cell>
        </row>
        <row r="8">
          <cell r="D8" t="str">
            <v>ENERO - MARZO</v>
          </cell>
        </row>
        <row r="9">
          <cell r="D9" t="str">
            <v>ENERO - ABRIL</v>
          </cell>
        </row>
        <row r="10">
          <cell r="D10" t="str">
            <v>ENERO - MAYO</v>
          </cell>
        </row>
        <row r="11">
          <cell r="D11" t="str">
            <v>ENERO - JUNIO</v>
          </cell>
        </row>
        <row r="12">
          <cell r="D12" t="str">
            <v>ENERO - JULIO</v>
          </cell>
        </row>
        <row r="13">
          <cell r="D13" t="str">
            <v>ENERO - AGOSTO</v>
          </cell>
        </row>
        <row r="14">
          <cell r="D14" t="str">
            <v>ENERO - SEPTIEMBRE</v>
          </cell>
        </row>
        <row r="15">
          <cell r="D15" t="str">
            <v>ENERO - OCTUBRE</v>
          </cell>
        </row>
        <row r="16">
          <cell r="D16" t="str">
            <v>ENERO - NOVIEMBRE</v>
          </cell>
        </row>
        <row r="17">
          <cell r="D17" t="str">
            <v>ENERO - DICIEMBRE</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3">
    <pageSetUpPr fitToPage="1"/>
  </sheetPr>
  <dimension ref="A1:AF2820"/>
  <sheetViews>
    <sheetView showGridLines="0" tabSelected="1" zoomScale="70" zoomScaleNormal="70" zoomScaleSheetLayoutView="95" workbookViewId="0">
      <selection activeCell="Z45" sqref="Z45:AC46"/>
    </sheetView>
  </sheetViews>
  <sheetFormatPr baseColWidth="10" defaultColWidth="11.42578125" defaultRowHeight="15"/>
  <cols>
    <col min="1" max="1" width="3.5703125" style="1" customWidth="1"/>
    <col min="2" max="2" width="16" style="1" customWidth="1"/>
    <col min="3" max="4" width="12.42578125" style="1" customWidth="1"/>
    <col min="5" max="5" width="11.28515625" style="1" customWidth="1"/>
    <col min="6" max="7" width="12.42578125" style="1" customWidth="1"/>
    <col min="8" max="8" width="11.28515625" style="1" customWidth="1"/>
    <col min="9" max="9" width="1.28515625" style="1" customWidth="1"/>
    <col min="10" max="10" width="14.5703125" style="1" customWidth="1"/>
    <col min="11" max="11" width="17.7109375" style="1" customWidth="1"/>
    <col min="12" max="15" width="14.5703125" style="1" customWidth="1"/>
    <col min="16" max="16" width="2" style="1" customWidth="1"/>
    <col min="17" max="17" width="16.7109375" style="1" customWidth="1"/>
    <col min="18" max="19" width="12.42578125" style="1" customWidth="1"/>
    <col min="20" max="20" width="15.5703125" style="1" customWidth="1"/>
    <col min="21" max="22" width="12.42578125" style="1" customWidth="1"/>
    <col min="23" max="23" width="14.7109375" style="1" customWidth="1"/>
    <col min="24" max="24" width="1.7109375" style="1" customWidth="1"/>
    <col min="25" max="30" width="14.5703125" style="1" customWidth="1"/>
    <col min="31" max="31" width="4.42578125" style="1" customWidth="1"/>
    <col min="32" max="16384" width="11.42578125" style="1"/>
  </cols>
  <sheetData>
    <row r="1" spans="1:32" ht="16.5" customHeight="1">
      <c r="B1" s="2"/>
      <c r="C1" s="2"/>
      <c r="D1" s="2"/>
      <c r="E1" s="2"/>
      <c r="F1" s="2"/>
      <c r="G1" s="2"/>
      <c r="H1" s="2"/>
      <c r="I1" s="2"/>
      <c r="J1" s="2"/>
      <c r="K1" s="2"/>
      <c r="L1" s="2"/>
      <c r="M1" s="2"/>
      <c r="N1" s="2"/>
      <c r="O1" s="2"/>
      <c r="P1" s="2"/>
      <c r="Q1" s="2"/>
      <c r="R1" s="2"/>
      <c r="S1" s="2"/>
      <c r="T1" s="2"/>
      <c r="U1" s="2"/>
      <c r="V1" s="2"/>
      <c r="W1" s="2"/>
      <c r="X1" s="2"/>
      <c r="Y1" s="2"/>
      <c r="Z1" s="2"/>
    </row>
    <row r="2" spans="1:32" ht="27">
      <c r="B2" s="234" t="s">
        <v>0</v>
      </c>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row>
    <row r="3" spans="1:32" ht="24.75" customHeight="1">
      <c r="P3" s="3"/>
    </row>
    <row r="4" spans="1:32" ht="30" customHeight="1">
      <c r="B4" s="281" t="s">
        <v>1</v>
      </c>
      <c r="C4" s="281"/>
      <c r="D4" s="281"/>
      <c r="E4" s="281"/>
      <c r="F4" s="281"/>
      <c r="G4" s="281"/>
      <c r="H4" s="281"/>
      <c r="I4" s="281"/>
      <c r="J4" s="281"/>
      <c r="K4" s="281"/>
      <c r="L4" s="281"/>
      <c r="M4" s="281"/>
      <c r="N4" s="281"/>
      <c r="O4" s="281"/>
      <c r="P4" s="3"/>
      <c r="Q4" s="236" t="s">
        <v>2</v>
      </c>
      <c r="R4" s="237"/>
      <c r="S4" s="238"/>
      <c r="T4" s="238"/>
      <c r="U4" s="238"/>
      <c r="V4" s="238"/>
      <c r="W4" s="239"/>
      <c r="X4" s="4"/>
      <c r="AE4" s="3"/>
    </row>
    <row r="5" spans="1:32" ht="23.25" customHeight="1">
      <c r="B5" s="5"/>
      <c r="C5" s="5"/>
      <c r="D5" s="5"/>
      <c r="E5" s="5"/>
      <c r="F5" s="5"/>
      <c r="G5" s="5"/>
      <c r="H5" s="5"/>
      <c r="I5" s="5"/>
      <c r="J5" s="5"/>
      <c r="K5" s="5"/>
      <c r="L5" s="5"/>
      <c r="M5" s="5"/>
      <c r="N5" s="5"/>
      <c r="O5" s="5"/>
      <c r="P5" s="3"/>
      <c r="Q5" s="271" t="s">
        <v>3</v>
      </c>
      <c r="R5" s="111" t="s">
        <v>4</v>
      </c>
      <c r="S5" s="111"/>
      <c r="T5" s="111"/>
      <c r="U5" s="111" t="s">
        <v>5</v>
      </c>
      <c r="V5" s="111"/>
      <c r="W5" s="112"/>
      <c r="X5" s="4"/>
      <c r="AE5" s="3"/>
    </row>
    <row r="6" spans="1:32" ht="41.25" customHeight="1">
      <c r="B6" s="41" t="s">
        <v>6</v>
      </c>
      <c r="C6" s="284" t="s">
        <v>125</v>
      </c>
      <c r="D6" s="284"/>
      <c r="E6" s="284"/>
      <c r="F6" s="8"/>
      <c r="G6" s="8"/>
      <c r="H6" s="9"/>
      <c r="I6" s="9"/>
      <c r="J6" s="10"/>
      <c r="K6" s="42" t="s">
        <v>105</v>
      </c>
      <c r="L6" s="40" t="s">
        <v>152</v>
      </c>
      <c r="M6" s="7"/>
      <c r="N6" s="7"/>
      <c r="O6" s="12"/>
      <c r="P6" s="3"/>
      <c r="Q6" s="271"/>
      <c r="R6" s="113" t="s">
        <v>7</v>
      </c>
      <c r="S6" s="113" t="s">
        <v>8</v>
      </c>
      <c r="T6" s="113" t="s">
        <v>9</v>
      </c>
      <c r="U6" s="113" t="s">
        <v>7</v>
      </c>
      <c r="V6" s="113" t="s">
        <v>8</v>
      </c>
      <c r="W6" s="114" t="s">
        <v>10</v>
      </c>
      <c r="X6" s="4"/>
    </row>
    <row r="7" spans="1:32" ht="30" customHeight="1">
      <c r="B7" s="13"/>
      <c r="C7" s="13"/>
      <c r="D7" s="14" t="s">
        <v>11</v>
      </c>
      <c r="E7" s="13"/>
      <c r="F7" s="5"/>
      <c r="Q7" s="115" t="s">
        <v>12</v>
      </c>
      <c r="R7" s="33">
        <f>SUM(C15+C33+R15+R24)</f>
        <v>350</v>
      </c>
      <c r="S7" s="33">
        <f>SUM(D15+D33+S15+S24)</f>
        <v>251</v>
      </c>
      <c r="T7" s="27">
        <f>IFERROR(S7/R7,0)</f>
        <v>0.71714285714285719</v>
      </c>
      <c r="U7" s="33">
        <f>SUM(F15+F33+U15+U24)</f>
        <v>19</v>
      </c>
      <c r="V7" s="33">
        <f>SUM(G15+G33+V15+V24)</f>
        <v>24</v>
      </c>
      <c r="W7" s="28">
        <f>IFERROR(V7/U7,0)</f>
        <v>1.263157894736842</v>
      </c>
      <c r="X7" s="4"/>
    </row>
    <row r="8" spans="1:32" ht="30" customHeight="1">
      <c r="B8" s="282" t="s">
        <v>13</v>
      </c>
      <c r="C8" s="282"/>
      <c r="D8" s="282"/>
      <c r="E8" s="282"/>
      <c r="F8" s="282"/>
      <c r="G8" s="282"/>
      <c r="H8" s="282"/>
      <c r="I8" s="282"/>
      <c r="J8" s="282"/>
      <c r="K8" s="282"/>
      <c r="L8" s="282"/>
      <c r="M8" s="282"/>
      <c r="N8" s="282"/>
      <c r="O8" s="282"/>
      <c r="Q8" s="115" t="s">
        <v>14</v>
      </c>
      <c r="R8" s="33">
        <f t="shared" ref="R8:S8" si="0">SUM(C16+C34+R16+R25)</f>
        <v>1150</v>
      </c>
      <c r="S8" s="33">
        <f t="shared" si="0"/>
        <v>674</v>
      </c>
      <c r="T8" s="27">
        <f>IFERROR(S8/R8,0)</f>
        <v>0.58608695652173914</v>
      </c>
      <c r="U8" s="33">
        <f t="shared" ref="U8:U9" si="1">SUM(F16+F34+U16+U25)</f>
        <v>161</v>
      </c>
      <c r="V8" s="33">
        <f t="shared" ref="V8:V9" si="2">SUM(G16+G34+V16+V25)</f>
        <v>157</v>
      </c>
      <c r="W8" s="28">
        <f>IFERROR(V8/U8,0)</f>
        <v>0.97515527950310554</v>
      </c>
      <c r="X8" s="4"/>
    </row>
    <row r="9" spans="1:32" ht="36.75" customHeight="1">
      <c r="B9" s="283" t="s">
        <v>101</v>
      </c>
      <c r="C9" s="283"/>
      <c r="D9" s="283"/>
      <c r="E9" s="283"/>
      <c r="F9" s="283"/>
      <c r="G9" s="283"/>
      <c r="H9" s="283"/>
      <c r="I9" s="283"/>
      <c r="J9" s="283"/>
      <c r="K9" s="283"/>
      <c r="L9" s="283"/>
      <c r="M9" s="283"/>
      <c r="N9" s="283"/>
      <c r="O9" s="283"/>
      <c r="P9" s="4"/>
      <c r="Q9" s="115" t="s">
        <v>15</v>
      </c>
      <c r="R9" s="33">
        <f t="shared" ref="R9:S9" si="3">SUM(C17+C35+R17+R26)</f>
        <v>2830</v>
      </c>
      <c r="S9" s="33">
        <f t="shared" si="3"/>
        <v>1728</v>
      </c>
      <c r="T9" s="27">
        <f>IFERROR(S9/R9,0)</f>
        <v>0.61060070671378097</v>
      </c>
      <c r="U9" s="33">
        <f t="shared" si="1"/>
        <v>491</v>
      </c>
      <c r="V9" s="33">
        <f t="shared" si="2"/>
        <v>515</v>
      </c>
      <c r="W9" s="28">
        <f>IFERROR(V9/U9,0)</f>
        <v>1.0488798370672099</v>
      </c>
      <c r="X9" s="4"/>
    </row>
    <row r="10" spans="1:32" ht="36.75" customHeight="1">
      <c r="B10" s="283"/>
      <c r="C10" s="283"/>
      <c r="D10" s="283"/>
      <c r="E10" s="283"/>
      <c r="F10" s="283"/>
      <c r="G10" s="283"/>
      <c r="H10" s="283"/>
      <c r="I10" s="283"/>
      <c r="J10" s="283"/>
      <c r="K10" s="283"/>
      <c r="L10" s="283"/>
      <c r="M10" s="283"/>
      <c r="N10" s="283"/>
      <c r="O10" s="283"/>
      <c r="P10" s="4"/>
      <c r="Q10" s="116" t="s">
        <v>16</v>
      </c>
      <c r="R10" s="29">
        <f>SUM(R7:R9)</f>
        <v>4330</v>
      </c>
      <c r="S10" s="30">
        <f>SUM(S7:S9)</f>
        <v>2653</v>
      </c>
      <c r="T10" s="31">
        <f>IFERROR(S10/R10,0)</f>
        <v>0.61270207852193992</v>
      </c>
      <c r="U10" s="29">
        <f>SUM(U7:U9)</f>
        <v>671</v>
      </c>
      <c r="V10" s="30">
        <f>SUM(V7:V9)</f>
        <v>696</v>
      </c>
      <c r="W10" s="32">
        <f>IFERROR(V10/U10,0)</f>
        <v>1.0372578241430701</v>
      </c>
      <c r="X10" s="4"/>
    </row>
    <row r="11" spans="1:32" ht="36.75" customHeight="1">
      <c r="B11" s="283"/>
      <c r="C11" s="283"/>
      <c r="D11" s="283"/>
      <c r="E11" s="283"/>
      <c r="F11" s="283"/>
      <c r="G11" s="283"/>
      <c r="H11" s="283"/>
      <c r="I11" s="283"/>
      <c r="J11" s="283"/>
      <c r="K11" s="283"/>
      <c r="L11" s="283"/>
      <c r="M11" s="283"/>
      <c r="N11" s="283"/>
      <c r="O11" s="283"/>
      <c r="P11" s="4"/>
      <c r="Q11" s="4"/>
      <c r="R11" s="4"/>
      <c r="S11" s="4"/>
      <c r="T11" s="4"/>
      <c r="U11" s="4"/>
      <c r="V11" s="4"/>
      <c r="W11" s="4"/>
      <c r="X11" s="4"/>
      <c r="AE11" s="4"/>
      <c r="AF11" s="4"/>
    </row>
    <row r="12" spans="1:32" ht="26.25" customHeight="1">
      <c r="B12" s="236" t="s">
        <v>17</v>
      </c>
      <c r="C12" s="238"/>
      <c r="D12" s="238"/>
      <c r="E12" s="238"/>
      <c r="F12" s="238"/>
      <c r="G12" s="238"/>
      <c r="H12" s="239"/>
      <c r="J12" s="265" t="s">
        <v>18</v>
      </c>
      <c r="K12" s="266"/>
      <c r="L12" s="266"/>
      <c r="M12" s="266"/>
      <c r="N12" s="266"/>
      <c r="O12" s="267"/>
      <c r="P12" s="4"/>
      <c r="Q12" s="236" t="s">
        <v>19</v>
      </c>
      <c r="R12" s="238"/>
      <c r="S12" s="238"/>
      <c r="T12" s="238"/>
      <c r="U12" s="238"/>
      <c r="V12" s="238"/>
      <c r="W12" s="239"/>
      <c r="Y12" s="265" t="s">
        <v>18</v>
      </c>
      <c r="Z12" s="266"/>
      <c r="AA12" s="266"/>
      <c r="AB12" s="266"/>
      <c r="AC12" s="266"/>
      <c r="AD12" s="267"/>
    </row>
    <row r="13" spans="1:32" ht="24.75" customHeight="1">
      <c r="B13" s="271" t="s">
        <v>3</v>
      </c>
      <c r="C13" s="111" t="s">
        <v>4</v>
      </c>
      <c r="D13" s="111"/>
      <c r="E13" s="111"/>
      <c r="F13" s="111" t="s">
        <v>5</v>
      </c>
      <c r="G13" s="111"/>
      <c r="H13" s="112"/>
      <c r="J13" s="268"/>
      <c r="K13" s="269"/>
      <c r="L13" s="269"/>
      <c r="M13" s="269"/>
      <c r="N13" s="269"/>
      <c r="O13" s="270"/>
      <c r="P13" s="4"/>
      <c r="Q13" s="271" t="s">
        <v>3</v>
      </c>
      <c r="R13" s="111" t="s">
        <v>4</v>
      </c>
      <c r="S13" s="111"/>
      <c r="T13" s="111"/>
      <c r="U13" s="111" t="s">
        <v>5</v>
      </c>
      <c r="V13" s="111"/>
      <c r="W13" s="112"/>
      <c r="Y13" s="268"/>
      <c r="Z13" s="269"/>
      <c r="AA13" s="269"/>
      <c r="AB13" s="269"/>
      <c r="AC13" s="269"/>
      <c r="AD13" s="270"/>
    </row>
    <row r="14" spans="1:32" ht="37.5" customHeight="1">
      <c r="A14" s="4"/>
      <c r="B14" s="271"/>
      <c r="C14" s="113" t="s">
        <v>7</v>
      </c>
      <c r="D14" s="113" t="s">
        <v>8</v>
      </c>
      <c r="E14" s="113" t="s">
        <v>20</v>
      </c>
      <c r="F14" s="113" t="s">
        <v>7</v>
      </c>
      <c r="G14" s="113" t="s">
        <v>8</v>
      </c>
      <c r="H14" s="114" t="s">
        <v>20</v>
      </c>
      <c r="J14" s="272" t="s">
        <v>163</v>
      </c>
      <c r="K14" s="273"/>
      <c r="L14" s="273"/>
      <c r="M14" s="273"/>
      <c r="N14" s="273"/>
      <c r="O14" s="274"/>
      <c r="P14" s="4"/>
      <c r="Q14" s="271"/>
      <c r="R14" s="117" t="s">
        <v>7</v>
      </c>
      <c r="S14" s="117" t="s">
        <v>8</v>
      </c>
      <c r="T14" s="117" t="s">
        <v>20</v>
      </c>
      <c r="U14" s="117" t="s">
        <v>7</v>
      </c>
      <c r="V14" s="117" t="s">
        <v>8</v>
      </c>
      <c r="W14" s="118" t="s">
        <v>20</v>
      </c>
      <c r="Y14" s="272" t="s">
        <v>164</v>
      </c>
      <c r="Z14" s="273"/>
      <c r="AA14" s="273"/>
      <c r="AB14" s="273"/>
      <c r="AC14" s="273"/>
      <c r="AD14" s="274"/>
    </row>
    <row r="15" spans="1:32" ht="30" customHeight="1">
      <c r="A15" s="4"/>
      <c r="B15" s="115" t="s">
        <v>12</v>
      </c>
      <c r="C15" s="33">
        <v>215</v>
      </c>
      <c r="D15" s="26">
        <v>226</v>
      </c>
      <c r="E15" s="34">
        <f>IFERROR(D15/C15,0)</f>
        <v>1.0511627906976744</v>
      </c>
      <c r="F15" s="33">
        <v>19</v>
      </c>
      <c r="G15" s="26">
        <v>24</v>
      </c>
      <c r="H15" s="35">
        <f>IFERROR(G15/F15,0)</f>
        <v>1.263157894736842</v>
      </c>
      <c r="J15" s="275"/>
      <c r="K15" s="276"/>
      <c r="L15" s="276"/>
      <c r="M15" s="276"/>
      <c r="N15" s="276"/>
      <c r="O15" s="277"/>
      <c r="P15" s="4"/>
      <c r="Q15" s="115" t="s">
        <v>12</v>
      </c>
      <c r="R15" s="33">
        <v>135</v>
      </c>
      <c r="S15" s="26">
        <v>14</v>
      </c>
      <c r="T15" s="34">
        <f>IFERROR(S15/R15,0)</f>
        <v>0.1037037037037037</v>
      </c>
      <c r="U15" s="33">
        <v>0</v>
      </c>
      <c r="V15" s="26">
        <v>0</v>
      </c>
      <c r="W15" s="35">
        <f>IFERROR(V15/U15,0)</f>
        <v>0</v>
      </c>
      <c r="Y15" s="275"/>
      <c r="Z15" s="276"/>
      <c r="AA15" s="276"/>
      <c r="AB15" s="276"/>
      <c r="AC15" s="276"/>
      <c r="AD15" s="277"/>
    </row>
    <row r="16" spans="1:32" ht="30" customHeight="1">
      <c r="A16" s="4"/>
      <c r="B16" s="115" t="s">
        <v>14</v>
      </c>
      <c r="C16" s="33">
        <v>931</v>
      </c>
      <c r="D16" s="26">
        <v>613</v>
      </c>
      <c r="E16" s="34">
        <f>IFERROR(D16/C16,0)</f>
        <v>0.65843179377013961</v>
      </c>
      <c r="F16" s="33">
        <v>156</v>
      </c>
      <c r="G16" s="26">
        <v>140</v>
      </c>
      <c r="H16" s="35">
        <f>IFERROR(G16/F16,0)</f>
        <v>0.89743589743589747</v>
      </c>
      <c r="J16" s="275"/>
      <c r="K16" s="276"/>
      <c r="L16" s="276"/>
      <c r="M16" s="276"/>
      <c r="N16" s="276"/>
      <c r="O16" s="277"/>
      <c r="P16" s="4"/>
      <c r="Q16" s="115" t="s">
        <v>14</v>
      </c>
      <c r="R16" s="33">
        <v>210</v>
      </c>
      <c r="S16" s="26">
        <v>27</v>
      </c>
      <c r="T16" s="34">
        <f>IFERROR(S16/R16,0)</f>
        <v>0.12857142857142856</v>
      </c>
      <c r="U16" s="33">
        <v>5</v>
      </c>
      <c r="V16" s="26">
        <v>5</v>
      </c>
      <c r="W16" s="35">
        <f>IFERROR(V16/U16,0)</f>
        <v>1</v>
      </c>
      <c r="Y16" s="275"/>
      <c r="Z16" s="276"/>
      <c r="AA16" s="276"/>
      <c r="AB16" s="276"/>
      <c r="AC16" s="276"/>
      <c r="AD16" s="277"/>
    </row>
    <row r="17" spans="1:30" ht="30" customHeight="1">
      <c r="A17" s="4"/>
      <c r="B17" s="115" t="s">
        <v>15</v>
      </c>
      <c r="C17" s="33">
        <v>2640</v>
      </c>
      <c r="D17" s="26">
        <v>1662</v>
      </c>
      <c r="E17" s="34">
        <f>IFERROR(D17/C17,0)</f>
        <v>0.62954545454545452</v>
      </c>
      <c r="F17" s="33">
        <v>489</v>
      </c>
      <c r="G17" s="26">
        <v>511</v>
      </c>
      <c r="H17" s="35">
        <f>IFERROR(G17/F17,0)</f>
        <v>1.0449897750511248</v>
      </c>
      <c r="J17" s="275"/>
      <c r="K17" s="276"/>
      <c r="L17" s="276"/>
      <c r="M17" s="276"/>
      <c r="N17" s="276"/>
      <c r="O17" s="277"/>
      <c r="P17" s="4"/>
      <c r="Q17" s="115" t="s">
        <v>15</v>
      </c>
      <c r="R17" s="33">
        <v>190</v>
      </c>
      <c r="S17" s="26">
        <v>11</v>
      </c>
      <c r="T17" s="34">
        <f>IFERROR(S17/R17,0)</f>
        <v>5.7894736842105263E-2</v>
      </c>
      <c r="U17" s="33">
        <v>2</v>
      </c>
      <c r="V17" s="26">
        <v>1</v>
      </c>
      <c r="W17" s="35">
        <f>IFERROR(V17/U17,0)</f>
        <v>0.5</v>
      </c>
      <c r="Y17" s="275"/>
      <c r="Z17" s="276"/>
      <c r="AA17" s="276"/>
      <c r="AB17" s="276"/>
      <c r="AC17" s="276"/>
      <c r="AD17" s="277"/>
    </row>
    <row r="18" spans="1:30" ht="30" customHeight="1">
      <c r="A18" s="4"/>
      <c r="B18" s="116" t="s">
        <v>16</v>
      </c>
      <c r="C18" s="36">
        <f>+SUM(C15:C17)</f>
        <v>3786</v>
      </c>
      <c r="D18" s="37">
        <f>+SUM(D15:D17)</f>
        <v>2501</v>
      </c>
      <c r="E18" s="38">
        <f>IFERROR(D18/C18,0)</f>
        <v>0.66059165346011617</v>
      </c>
      <c r="F18" s="36">
        <f>+SUM(F15:F17)</f>
        <v>664</v>
      </c>
      <c r="G18" s="37">
        <f>+SUM(G15:G17)</f>
        <v>675</v>
      </c>
      <c r="H18" s="39">
        <f>IFERROR(G18/F18,0)</f>
        <v>1.0165662650602409</v>
      </c>
      <c r="J18" s="278"/>
      <c r="K18" s="279"/>
      <c r="L18" s="279"/>
      <c r="M18" s="279"/>
      <c r="N18" s="279"/>
      <c r="O18" s="280"/>
      <c r="P18" s="4"/>
      <c r="Q18" s="116" t="s">
        <v>16</v>
      </c>
      <c r="R18" s="36">
        <f>SUM(R15:R17)</f>
        <v>535</v>
      </c>
      <c r="S18" s="37">
        <f>SUM(S15:S17)</f>
        <v>52</v>
      </c>
      <c r="T18" s="38">
        <f>IFERROR(S18/R18,0)</f>
        <v>9.719626168224299E-2</v>
      </c>
      <c r="U18" s="36">
        <f>SUM(U15:U17)</f>
        <v>7</v>
      </c>
      <c r="V18" s="37">
        <f>SUM(V15:V17)</f>
        <v>6</v>
      </c>
      <c r="W18" s="39">
        <f>IFERROR(V18/U18,0)</f>
        <v>0.8571428571428571</v>
      </c>
      <c r="Y18" s="278"/>
      <c r="Z18" s="279"/>
      <c r="AA18" s="279"/>
      <c r="AB18" s="279"/>
      <c r="AC18" s="279"/>
      <c r="AD18" s="280"/>
    </row>
    <row r="19" spans="1:30">
      <c r="A19" s="4"/>
      <c r="B19" s="285" t="s">
        <v>153</v>
      </c>
      <c r="C19" s="285"/>
      <c r="D19" s="285"/>
      <c r="E19" s="285"/>
      <c r="F19" s="285"/>
      <c r="G19" s="285"/>
      <c r="H19" s="285"/>
      <c r="Q19" s="285" t="s">
        <v>153</v>
      </c>
      <c r="R19" s="285"/>
      <c r="S19" s="285"/>
      <c r="T19" s="285"/>
      <c r="U19" s="285"/>
      <c r="V19" s="285"/>
      <c r="W19" s="285"/>
    </row>
    <row r="20" spans="1:30" ht="15.75">
      <c r="A20" s="4"/>
      <c r="B20" s="25"/>
      <c r="C20" s="4"/>
      <c r="D20" s="4"/>
      <c r="E20" s="4"/>
      <c r="F20" s="4"/>
      <c r="G20" s="4"/>
      <c r="H20" s="4"/>
      <c r="I20" s="4"/>
      <c r="J20" s="4"/>
    </row>
    <row r="21" spans="1:30" ht="26.25" customHeight="1">
      <c r="A21" s="4"/>
      <c r="B21" s="236" t="s">
        <v>21</v>
      </c>
      <c r="C21" s="238"/>
      <c r="D21" s="238"/>
      <c r="E21" s="237"/>
      <c r="F21" s="238"/>
      <c r="G21" s="238"/>
      <c r="H21" s="239"/>
      <c r="I21" s="4"/>
      <c r="J21" s="265" t="s">
        <v>18</v>
      </c>
      <c r="K21" s="266"/>
      <c r="L21" s="266"/>
      <c r="M21" s="266"/>
      <c r="N21" s="266"/>
      <c r="O21" s="267"/>
      <c r="Q21" s="236" t="s">
        <v>22</v>
      </c>
      <c r="R21" s="238"/>
      <c r="S21" s="238"/>
      <c r="T21" s="238"/>
      <c r="U21" s="238"/>
      <c r="V21" s="238"/>
      <c r="W21" s="239"/>
      <c r="Y21" s="265" t="s">
        <v>18</v>
      </c>
      <c r="Z21" s="266"/>
      <c r="AA21" s="266"/>
      <c r="AB21" s="266"/>
      <c r="AC21" s="266"/>
      <c r="AD21" s="267"/>
    </row>
    <row r="22" spans="1:30" ht="21.75" customHeight="1">
      <c r="A22" s="4"/>
      <c r="B22" s="271" t="s">
        <v>3</v>
      </c>
      <c r="C22" s="111" t="s">
        <v>4</v>
      </c>
      <c r="D22" s="111"/>
      <c r="E22" s="111"/>
      <c r="F22" s="111" t="s">
        <v>5</v>
      </c>
      <c r="G22" s="111"/>
      <c r="H22" s="112"/>
      <c r="J22" s="268"/>
      <c r="K22" s="269"/>
      <c r="L22" s="269"/>
      <c r="M22" s="269"/>
      <c r="N22" s="269"/>
      <c r="O22" s="270"/>
      <c r="P22" s="4"/>
      <c r="Q22" s="286" t="s">
        <v>3</v>
      </c>
      <c r="R22" s="111" t="s">
        <v>4</v>
      </c>
      <c r="S22" s="111"/>
      <c r="T22" s="111"/>
      <c r="U22" s="111" t="s">
        <v>5</v>
      </c>
      <c r="V22" s="111"/>
      <c r="W22" s="112"/>
      <c r="Y22" s="268"/>
      <c r="Z22" s="269"/>
      <c r="AA22" s="269"/>
      <c r="AB22" s="269"/>
      <c r="AC22" s="269"/>
      <c r="AD22" s="270"/>
    </row>
    <row r="23" spans="1:30" ht="34.5" customHeight="1">
      <c r="A23" s="4"/>
      <c r="B23" s="271"/>
      <c r="C23" s="117" t="s">
        <v>7</v>
      </c>
      <c r="D23" s="117" t="s">
        <v>8</v>
      </c>
      <c r="E23" s="117" t="s">
        <v>20</v>
      </c>
      <c r="F23" s="117" t="s">
        <v>7</v>
      </c>
      <c r="G23" s="117" t="s">
        <v>8</v>
      </c>
      <c r="H23" s="118" t="s">
        <v>20</v>
      </c>
      <c r="J23" s="272" t="s">
        <v>160</v>
      </c>
      <c r="K23" s="273"/>
      <c r="L23" s="273"/>
      <c r="M23" s="273"/>
      <c r="N23" s="273"/>
      <c r="O23" s="274"/>
      <c r="P23" s="4"/>
      <c r="Q23" s="287"/>
      <c r="R23" s="117" t="s">
        <v>7</v>
      </c>
      <c r="S23" s="117" t="s">
        <v>8</v>
      </c>
      <c r="T23" s="117" t="s">
        <v>20</v>
      </c>
      <c r="U23" s="117" t="s">
        <v>7</v>
      </c>
      <c r="V23" s="119" t="s">
        <v>8</v>
      </c>
      <c r="W23" s="118" t="s">
        <v>20</v>
      </c>
      <c r="Y23" s="272" t="s">
        <v>162</v>
      </c>
      <c r="Z23" s="273"/>
      <c r="AA23" s="273"/>
      <c r="AB23" s="273"/>
      <c r="AC23" s="273"/>
      <c r="AD23" s="274"/>
    </row>
    <row r="24" spans="1:30" ht="30" customHeight="1">
      <c r="A24" s="4"/>
      <c r="B24" s="115" t="s">
        <v>12</v>
      </c>
      <c r="C24" s="33" t="s">
        <v>159</v>
      </c>
      <c r="D24" s="26" t="s">
        <v>159</v>
      </c>
      <c r="E24" s="34">
        <f>IFERROR(D24/C24,0)</f>
        <v>0</v>
      </c>
      <c r="F24" s="33">
        <v>0</v>
      </c>
      <c r="G24" s="26">
        <v>0</v>
      </c>
      <c r="H24" s="35">
        <f>IFERROR(G24/F24,0)</f>
        <v>0</v>
      </c>
      <c r="J24" s="275"/>
      <c r="K24" s="276"/>
      <c r="L24" s="276"/>
      <c r="M24" s="276"/>
      <c r="N24" s="276"/>
      <c r="O24" s="277"/>
      <c r="P24" s="4"/>
      <c r="Q24" s="115" t="s">
        <v>12</v>
      </c>
      <c r="R24" s="33">
        <v>0</v>
      </c>
      <c r="S24" s="26">
        <v>11</v>
      </c>
      <c r="T24" s="34">
        <f>IFERROR(S24/R24,0)</f>
        <v>0</v>
      </c>
      <c r="U24" s="33">
        <v>0</v>
      </c>
      <c r="V24" s="26">
        <v>0</v>
      </c>
      <c r="W24" s="35">
        <f>IFERROR(V24/U24,0)</f>
        <v>0</v>
      </c>
      <c r="Y24" s="275"/>
      <c r="Z24" s="276"/>
      <c r="AA24" s="276"/>
      <c r="AB24" s="276"/>
      <c r="AC24" s="276"/>
      <c r="AD24" s="277"/>
    </row>
    <row r="25" spans="1:30" ht="30" customHeight="1">
      <c r="A25" s="4"/>
      <c r="B25" s="115" t="s">
        <v>14</v>
      </c>
      <c r="C25" s="33" t="s">
        <v>159</v>
      </c>
      <c r="D25" s="26" t="s">
        <v>159</v>
      </c>
      <c r="E25" s="34">
        <f>IFERROR(D25/C25,0)</f>
        <v>0</v>
      </c>
      <c r="F25" s="33">
        <v>0</v>
      </c>
      <c r="G25" s="26">
        <v>0</v>
      </c>
      <c r="H25" s="35">
        <f>IFERROR(G25/F25,0)</f>
        <v>0</v>
      </c>
      <c r="J25" s="275"/>
      <c r="K25" s="276"/>
      <c r="L25" s="276"/>
      <c r="M25" s="276"/>
      <c r="N25" s="276"/>
      <c r="O25" s="277"/>
      <c r="P25" s="4"/>
      <c r="Q25" s="115" t="s">
        <v>14</v>
      </c>
      <c r="R25" s="33">
        <v>0</v>
      </c>
      <c r="S25" s="26">
        <v>34</v>
      </c>
      <c r="T25" s="34">
        <f>IFERROR(S25/R25,0)</f>
        <v>0</v>
      </c>
      <c r="U25" s="33">
        <v>0</v>
      </c>
      <c r="V25" s="26">
        <v>12</v>
      </c>
      <c r="W25" s="35">
        <f>IFERROR(V25/U25,0)</f>
        <v>0</v>
      </c>
      <c r="Y25" s="275"/>
      <c r="Z25" s="276"/>
      <c r="AA25" s="276"/>
      <c r="AB25" s="276"/>
      <c r="AC25" s="276"/>
      <c r="AD25" s="277"/>
    </row>
    <row r="26" spans="1:30" ht="30" customHeight="1">
      <c r="A26" s="4"/>
      <c r="B26" s="115" t="s">
        <v>15</v>
      </c>
      <c r="C26" s="33" t="s">
        <v>159</v>
      </c>
      <c r="D26" s="26" t="s">
        <v>159</v>
      </c>
      <c r="E26" s="34">
        <f>IFERROR(D26/C26,0)</f>
        <v>0</v>
      </c>
      <c r="F26" s="33">
        <v>0</v>
      </c>
      <c r="G26" s="26">
        <v>0</v>
      </c>
      <c r="H26" s="35">
        <f>IFERROR(G26/F26,0)</f>
        <v>0</v>
      </c>
      <c r="I26" s="4"/>
      <c r="J26" s="275"/>
      <c r="K26" s="276"/>
      <c r="L26" s="276"/>
      <c r="M26" s="276"/>
      <c r="N26" s="276"/>
      <c r="O26" s="277"/>
      <c r="P26" s="4"/>
      <c r="Q26" s="115" t="s">
        <v>15</v>
      </c>
      <c r="R26" s="33">
        <v>0</v>
      </c>
      <c r="S26" s="26">
        <v>55</v>
      </c>
      <c r="T26" s="34">
        <f>IFERROR(S26/R26,0)</f>
        <v>0</v>
      </c>
      <c r="U26" s="33">
        <v>0</v>
      </c>
      <c r="V26" s="26">
        <v>3</v>
      </c>
      <c r="W26" s="35">
        <f>IFERROR(V26/U26,0)</f>
        <v>0</v>
      </c>
      <c r="Y26" s="275"/>
      <c r="Z26" s="276"/>
      <c r="AA26" s="276"/>
      <c r="AB26" s="276"/>
      <c r="AC26" s="276"/>
      <c r="AD26" s="277"/>
    </row>
    <row r="27" spans="1:30" ht="30" customHeight="1">
      <c r="B27" s="116" t="s">
        <v>16</v>
      </c>
      <c r="C27" s="36">
        <f>SUM(C24:C26)</f>
        <v>0</v>
      </c>
      <c r="D27" s="37">
        <f>SUM(D24:D26)</f>
        <v>0</v>
      </c>
      <c r="E27" s="38">
        <f>IFERROR(D27/C27,0)</f>
        <v>0</v>
      </c>
      <c r="F27" s="36">
        <f>SUM(F24:F26)</f>
        <v>0</v>
      </c>
      <c r="G27" s="37">
        <f>SUM(G24:G26)</f>
        <v>0</v>
      </c>
      <c r="H27" s="39">
        <f>IFERROR(G27/F27,0)</f>
        <v>0</v>
      </c>
      <c r="J27" s="278"/>
      <c r="K27" s="279"/>
      <c r="L27" s="279"/>
      <c r="M27" s="279"/>
      <c r="N27" s="279"/>
      <c r="O27" s="280"/>
      <c r="Q27" s="116" t="s">
        <v>16</v>
      </c>
      <c r="R27" s="36">
        <f>SUM(R24:R26)</f>
        <v>0</v>
      </c>
      <c r="S27" s="37">
        <f>SUM(S24:S26)</f>
        <v>100</v>
      </c>
      <c r="T27" s="38">
        <f>IFERROR(S27/R27,0)</f>
        <v>0</v>
      </c>
      <c r="U27" s="36">
        <f>SUM(U24:U26)</f>
        <v>0</v>
      </c>
      <c r="V27" s="37">
        <f>SUM(V24:V26)</f>
        <v>15</v>
      </c>
      <c r="W27" s="39">
        <f>IFERROR(V27/U27,0)</f>
        <v>0</v>
      </c>
      <c r="Y27" s="278"/>
      <c r="Z27" s="279"/>
      <c r="AA27" s="279"/>
      <c r="AB27" s="279"/>
      <c r="AC27" s="279"/>
      <c r="AD27" s="280"/>
    </row>
    <row r="28" spans="1:30">
      <c r="B28" s="285" t="s">
        <v>153</v>
      </c>
      <c r="C28" s="285"/>
      <c r="D28" s="285"/>
      <c r="E28" s="285"/>
      <c r="F28" s="285"/>
      <c r="G28" s="285"/>
      <c r="H28" s="285"/>
      <c r="Q28" s="285" t="s">
        <v>153</v>
      </c>
      <c r="R28" s="285"/>
      <c r="S28" s="285"/>
      <c r="T28" s="285"/>
      <c r="U28" s="285"/>
      <c r="V28" s="285"/>
      <c r="W28" s="285"/>
    </row>
    <row r="30" spans="1:30" ht="26.25" customHeight="1">
      <c r="B30" s="236" t="s">
        <v>94</v>
      </c>
      <c r="C30" s="238"/>
      <c r="D30" s="237"/>
      <c r="E30" s="238"/>
      <c r="F30" s="238"/>
      <c r="G30" s="238"/>
      <c r="H30" s="239"/>
      <c r="J30" s="265" t="s">
        <v>18</v>
      </c>
      <c r="K30" s="266"/>
      <c r="L30" s="266"/>
      <c r="M30" s="266"/>
      <c r="N30" s="266"/>
      <c r="O30" s="267"/>
      <c r="Q30" s="236" t="s">
        <v>95</v>
      </c>
      <c r="R30" s="238"/>
      <c r="S30" s="238"/>
      <c r="T30" s="238"/>
      <c r="U30" s="238"/>
      <c r="V30" s="238"/>
      <c r="W30" s="239"/>
      <c r="Y30" s="265" t="s">
        <v>18</v>
      </c>
      <c r="Z30" s="266"/>
      <c r="AA30" s="266"/>
      <c r="AB30" s="266"/>
      <c r="AC30" s="266"/>
      <c r="AD30" s="267"/>
    </row>
    <row r="31" spans="1:30" ht="21.75" customHeight="1">
      <c r="B31" s="271" t="s">
        <v>3</v>
      </c>
      <c r="C31" s="111" t="s">
        <v>4</v>
      </c>
      <c r="D31" s="111"/>
      <c r="E31" s="111"/>
      <c r="F31" s="111" t="s">
        <v>5</v>
      </c>
      <c r="G31" s="111"/>
      <c r="H31" s="112"/>
      <c r="J31" s="268"/>
      <c r="K31" s="269"/>
      <c r="L31" s="269"/>
      <c r="M31" s="269"/>
      <c r="N31" s="269"/>
      <c r="O31" s="270"/>
      <c r="Q31" s="271" t="s">
        <v>3</v>
      </c>
      <c r="R31" s="111" t="s">
        <v>4</v>
      </c>
      <c r="S31" s="111"/>
      <c r="T31" s="111"/>
      <c r="U31" s="111" t="s">
        <v>5</v>
      </c>
      <c r="V31" s="111"/>
      <c r="W31" s="112"/>
      <c r="Y31" s="268"/>
      <c r="Z31" s="269"/>
      <c r="AA31" s="269"/>
      <c r="AB31" s="269"/>
      <c r="AC31" s="269"/>
      <c r="AD31" s="270"/>
    </row>
    <row r="32" spans="1:30" ht="36.75" customHeight="1">
      <c r="B32" s="271"/>
      <c r="C32" s="117" t="s">
        <v>7</v>
      </c>
      <c r="D32" s="117" t="s">
        <v>8</v>
      </c>
      <c r="E32" s="117" t="s">
        <v>20</v>
      </c>
      <c r="F32" s="117" t="s">
        <v>7</v>
      </c>
      <c r="G32" s="117" t="s">
        <v>8</v>
      </c>
      <c r="H32" s="118" t="s">
        <v>20</v>
      </c>
      <c r="J32" s="272" t="s">
        <v>161</v>
      </c>
      <c r="K32" s="273"/>
      <c r="L32" s="273"/>
      <c r="M32" s="273"/>
      <c r="N32" s="273"/>
      <c r="O32" s="274"/>
      <c r="Q32" s="271"/>
      <c r="R32" s="117" t="s">
        <v>7</v>
      </c>
      <c r="S32" s="117" t="s">
        <v>8</v>
      </c>
      <c r="T32" s="117" t="s">
        <v>20</v>
      </c>
      <c r="U32" s="117" t="s">
        <v>7</v>
      </c>
      <c r="V32" s="117" t="s">
        <v>8</v>
      </c>
      <c r="W32" s="118" t="s">
        <v>20</v>
      </c>
      <c r="Y32" s="272" t="s">
        <v>160</v>
      </c>
      <c r="Z32" s="273"/>
      <c r="AA32" s="273"/>
      <c r="AB32" s="273"/>
      <c r="AC32" s="273"/>
      <c r="AD32" s="274"/>
    </row>
    <row r="33" spans="2:30" ht="30" customHeight="1">
      <c r="B33" s="115" t="s">
        <v>12</v>
      </c>
      <c r="C33" s="33">
        <v>0</v>
      </c>
      <c r="D33" s="26">
        <v>0</v>
      </c>
      <c r="E33" s="34">
        <f>IFERROR(D33/C33,0)</f>
        <v>0</v>
      </c>
      <c r="F33" s="33">
        <v>0</v>
      </c>
      <c r="G33" s="26">
        <v>0</v>
      </c>
      <c r="H33" s="35">
        <f>IFERROR(G33/F33,0)</f>
        <v>0</v>
      </c>
      <c r="J33" s="275"/>
      <c r="K33" s="276"/>
      <c r="L33" s="276"/>
      <c r="M33" s="276"/>
      <c r="N33" s="276"/>
      <c r="O33" s="277"/>
      <c r="Q33" s="115" t="s">
        <v>12</v>
      </c>
      <c r="R33" s="33" t="s">
        <v>159</v>
      </c>
      <c r="S33" s="26" t="s">
        <v>159</v>
      </c>
      <c r="T33" s="34">
        <f>IFERROR(S33/R33,0)</f>
        <v>0</v>
      </c>
      <c r="U33" s="33" t="s">
        <v>159</v>
      </c>
      <c r="V33" s="26" t="s">
        <v>159</v>
      </c>
      <c r="W33" s="35">
        <f>IFERROR(V33/U33,0)</f>
        <v>0</v>
      </c>
      <c r="Y33" s="275"/>
      <c r="Z33" s="276"/>
      <c r="AA33" s="276"/>
      <c r="AB33" s="276"/>
      <c r="AC33" s="276"/>
      <c r="AD33" s="277"/>
    </row>
    <row r="34" spans="2:30" ht="30" customHeight="1">
      <c r="B34" s="115" t="s">
        <v>14</v>
      </c>
      <c r="C34" s="33">
        <v>9</v>
      </c>
      <c r="D34" s="26">
        <v>0</v>
      </c>
      <c r="E34" s="34">
        <f>IFERROR(D34/C34,0)</f>
        <v>0</v>
      </c>
      <c r="F34" s="33">
        <v>0</v>
      </c>
      <c r="G34" s="26">
        <v>0</v>
      </c>
      <c r="H34" s="35">
        <f>IFERROR(G34/F34,0)</f>
        <v>0</v>
      </c>
      <c r="J34" s="275"/>
      <c r="K34" s="276"/>
      <c r="L34" s="276"/>
      <c r="M34" s="276"/>
      <c r="N34" s="276"/>
      <c r="O34" s="277"/>
      <c r="Q34" s="115" t="s">
        <v>14</v>
      </c>
      <c r="R34" s="33" t="s">
        <v>159</v>
      </c>
      <c r="S34" s="26" t="s">
        <v>159</v>
      </c>
      <c r="T34" s="34">
        <f>IFERROR(S34/R34,0)</f>
        <v>0</v>
      </c>
      <c r="U34" s="33" t="s">
        <v>159</v>
      </c>
      <c r="V34" s="26" t="s">
        <v>159</v>
      </c>
      <c r="W34" s="35">
        <f>IFERROR(V34/U34,0)</f>
        <v>0</v>
      </c>
      <c r="Y34" s="275"/>
      <c r="Z34" s="276"/>
      <c r="AA34" s="276"/>
      <c r="AB34" s="276"/>
      <c r="AC34" s="276"/>
      <c r="AD34" s="277"/>
    </row>
    <row r="35" spans="2:30" ht="30" customHeight="1">
      <c r="B35" s="115" t="s">
        <v>15</v>
      </c>
      <c r="C35" s="33">
        <v>0</v>
      </c>
      <c r="D35" s="26">
        <v>0</v>
      </c>
      <c r="E35" s="34">
        <f>IFERROR(D35/C35,0)</f>
        <v>0</v>
      </c>
      <c r="F35" s="33">
        <v>0</v>
      </c>
      <c r="G35" s="26">
        <v>0</v>
      </c>
      <c r="H35" s="35">
        <f>IFERROR(G35/F35,0)</f>
        <v>0</v>
      </c>
      <c r="J35" s="275"/>
      <c r="K35" s="276"/>
      <c r="L35" s="276"/>
      <c r="M35" s="276"/>
      <c r="N35" s="276"/>
      <c r="O35" s="277"/>
      <c r="Q35" s="115" t="s">
        <v>15</v>
      </c>
      <c r="R35" s="33" t="s">
        <v>159</v>
      </c>
      <c r="S35" s="26" t="s">
        <v>159</v>
      </c>
      <c r="T35" s="34">
        <f>IFERROR(S35/R35,0)</f>
        <v>0</v>
      </c>
      <c r="U35" s="33" t="s">
        <v>159</v>
      </c>
      <c r="V35" s="26" t="s">
        <v>159</v>
      </c>
      <c r="W35" s="35">
        <f>IFERROR(V35/U35,0)</f>
        <v>0</v>
      </c>
      <c r="Y35" s="275"/>
      <c r="Z35" s="276"/>
      <c r="AA35" s="276"/>
      <c r="AB35" s="276"/>
      <c r="AC35" s="276"/>
      <c r="AD35" s="277"/>
    </row>
    <row r="36" spans="2:30" ht="30" customHeight="1">
      <c r="B36" s="116" t="s">
        <v>16</v>
      </c>
      <c r="C36" s="36">
        <f>SUM(C33:C35)</f>
        <v>9</v>
      </c>
      <c r="D36" s="37">
        <f>SUM(D33:D35)</f>
        <v>0</v>
      </c>
      <c r="E36" s="38">
        <f>IFERROR(D36/C36,0)</f>
        <v>0</v>
      </c>
      <c r="F36" s="36">
        <f>SUM(F33:F35)</f>
        <v>0</v>
      </c>
      <c r="G36" s="37">
        <f>SUM(G33:G35)</f>
        <v>0</v>
      </c>
      <c r="H36" s="39">
        <f>IFERROR(G36/F36,0)</f>
        <v>0</v>
      </c>
      <c r="J36" s="278"/>
      <c r="K36" s="279"/>
      <c r="L36" s="279"/>
      <c r="M36" s="279"/>
      <c r="N36" s="279"/>
      <c r="O36" s="280"/>
      <c r="Q36" s="116" t="s">
        <v>16</v>
      </c>
      <c r="R36" s="36">
        <f>SUM(R33:R35)</f>
        <v>0</v>
      </c>
      <c r="S36" s="37">
        <f>SUM(S33:S35)</f>
        <v>0</v>
      </c>
      <c r="T36" s="38">
        <f>IFERROR(S36/R36,0)</f>
        <v>0</v>
      </c>
      <c r="U36" s="36">
        <f>SUM(U33:U35)</f>
        <v>0</v>
      </c>
      <c r="V36" s="37">
        <f>SUM(V33:V35)</f>
        <v>0</v>
      </c>
      <c r="W36" s="39">
        <f>IFERROR(V36/U36,0)</f>
        <v>0</v>
      </c>
      <c r="Y36" s="278"/>
      <c r="Z36" s="279"/>
      <c r="AA36" s="279"/>
      <c r="AB36" s="279"/>
      <c r="AC36" s="279"/>
      <c r="AD36" s="280"/>
    </row>
    <row r="37" spans="2:30">
      <c r="B37" s="285" t="s">
        <v>153</v>
      </c>
      <c r="C37" s="285"/>
      <c r="D37" s="285"/>
      <c r="E37" s="285"/>
      <c r="F37" s="285"/>
      <c r="G37" s="285"/>
      <c r="H37" s="285"/>
      <c r="Q37" s="285" t="s">
        <v>153</v>
      </c>
      <c r="R37" s="285"/>
      <c r="S37" s="285"/>
      <c r="T37" s="285"/>
      <c r="U37" s="285"/>
      <c r="V37" s="285"/>
      <c r="W37" s="285"/>
    </row>
    <row r="38" spans="2:30">
      <c r="B38" s="125"/>
      <c r="C38" s="125"/>
      <c r="D38" s="125"/>
      <c r="E38" s="125"/>
      <c r="F38" s="125"/>
      <c r="G38" s="125"/>
      <c r="H38" s="125"/>
      <c r="Q38" s="125"/>
      <c r="R38" s="125"/>
      <c r="S38" s="125"/>
      <c r="T38" s="125"/>
      <c r="U38" s="125"/>
      <c r="V38" s="125"/>
      <c r="W38" s="125"/>
    </row>
    <row r="40" spans="2:30" ht="30.75" customHeight="1">
      <c r="Z40" s="120" t="s">
        <v>23</v>
      </c>
      <c r="AA40" s="120"/>
      <c r="AB40" s="120"/>
      <c r="AC40" s="121"/>
    </row>
    <row r="41" spans="2:30" ht="26.25" customHeight="1">
      <c r="B41" s="289"/>
      <c r="C41" s="15"/>
      <c r="D41" s="15"/>
      <c r="E41" s="15"/>
      <c r="F41" s="15"/>
      <c r="G41" s="15"/>
      <c r="H41" s="15"/>
      <c r="J41" s="288"/>
      <c r="K41" s="288"/>
      <c r="L41" s="288"/>
      <c r="M41" s="288"/>
      <c r="N41" s="288"/>
      <c r="O41" s="288"/>
      <c r="U41" s="3"/>
      <c r="V41" s="3"/>
      <c r="W41" s="3"/>
      <c r="X41" s="3"/>
      <c r="Y41" s="3"/>
      <c r="Z41" s="122"/>
      <c r="AA41" s="122"/>
      <c r="AB41" s="122"/>
      <c r="AC41" s="122"/>
    </row>
    <row r="42" spans="2:30" ht="26.25" customHeight="1">
      <c r="B42" s="289"/>
      <c r="C42" s="15"/>
      <c r="D42" s="15"/>
      <c r="E42" s="15"/>
      <c r="F42" s="15"/>
      <c r="G42" s="15"/>
      <c r="H42" s="15"/>
      <c r="J42" s="65"/>
      <c r="K42" s="65"/>
      <c r="L42" s="65"/>
      <c r="M42" s="65"/>
      <c r="N42" s="65"/>
      <c r="O42" s="65"/>
      <c r="U42" s="3"/>
      <c r="V42" s="3"/>
      <c r="W42" s="3"/>
      <c r="X42" s="3"/>
      <c r="Y42" s="3"/>
      <c r="Z42" s="122"/>
      <c r="AA42" s="122"/>
      <c r="AB42" s="122"/>
      <c r="AC42" s="122"/>
    </row>
    <row r="43" spans="2:30" ht="26.25" customHeight="1">
      <c r="B43" s="289"/>
      <c r="C43" s="16"/>
      <c r="D43" s="16"/>
      <c r="E43" s="16"/>
      <c r="F43" s="16"/>
      <c r="G43" s="16"/>
      <c r="H43" s="16"/>
      <c r="J43" s="290"/>
      <c r="K43" s="290"/>
      <c r="L43" s="290"/>
      <c r="M43" s="290"/>
      <c r="N43" s="290"/>
      <c r="O43" s="290"/>
      <c r="U43" s="3"/>
      <c r="V43" s="3"/>
      <c r="W43" s="3"/>
      <c r="X43" s="3"/>
      <c r="Y43" s="3"/>
      <c r="Z43" s="122"/>
      <c r="AA43" s="122"/>
      <c r="AB43" s="122"/>
      <c r="AC43" s="122"/>
    </row>
    <row r="44" spans="2:30" ht="26.25" customHeight="1">
      <c r="B44" s="17"/>
      <c r="C44" s="18"/>
      <c r="D44" s="19"/>
      <c r="E44" s="20"/>
      <c r="F44" s="18"/>
      <c r="G44" s="19"/>
      <c r="H44" s="20"/>
      <c r="J44" s="290"/>
      <c r="K44" s="290"/>
      <c r="L44" s="290"/>
      <c r="M44" s="290"/>
      <c r="N44" s="290"/>
      <c r="O44" s="290"/>
      <c r="U44" s="3"/>
      <c r="V44" s="3"/>
      <c r="W44" s="3"/>
      <c r="X44" s="3"/>
      <c r="Y44" s="3"/>
      <c r="Z44" s="122"/>
      <c r="AA44" s="122"/>
      <c r="AB44" s="122"/>
      <c r="AC44" s="122"/>
    </row>
    <row r="45" spans="2:30" ht="24">
      <c r="B45" s="17"/>
      <c r="C45" s="18"/>
      <c r="D45" s="19"/>
      <c r="E45" s="20"/>
      <c r="F45" s="18"/>
      <c r="G45" s="19"/>
      <c r="H45" s="20"/>
      <c r="J45" s="290"/>
      <c r="K45" s="290"/>
      <c r="L45" s="290"/>
      <c r="M45" s="290"/>
      <c r="N45" s="290"/>
      <c r="O45" s="290"/>
      <c r="U45" s="3"/>
      <c r="V45" s="3"/>
      <c r="W45" s="3"/>
      <c r="X45" s="3"/>
      <c r="Y45" s="3"/>
      <c r="Z45" s="123" t="s">
        <v>216</v>
      </c>
      <c r="AA45" s="123"/>
      <c r="AB45" s="124"/>
      <c r="AC45" s="124"/>
    </row>
    <row r="46" spans="2:30" ht="15.75">
      <c r="B46" s="17"/>
      <c r="C46" s="18"/>
      <c r="D46" s="19"/>
      <c r="E46" s="20"/>
      <c r="F46" s="18"/>
      <c r="G46" s="19"/>
      <c r="H46" s="20"/>
      <c r="J46" s="290"/>
      <c r="K46" s="290"/>
      <c r="L46" s="290"/>
      <c r="M46" s="290"/>
      <c r="N46" s="290"/>
      <c r="O46" s="290"/>
      <c r="U46" s="3"/>
      <c r="V46" s="3"/>
      <c r="W46" s="3"/>
      <c r="X46" s="3"/>
      <c r="Y46" s="3"/>
      <c r="Z46" s="291" t="s">
        <v>215</v>
      </c>
      <c r="AA46" s="291"/>
      <c r="AB46" s="291"/>
      <c r="AC46" s="291"/>
    </row>
    <row r="47" spans="2:30" ht="15.75">
      <c r="B47" s="17"/>
      <c r="C47" s="21"/>
      <c r="D47" s="22"/>
      <c r="E47" s="23"/>
      <c r="F47" s="21"/>
      <c r="G47" s="22"/>
      <c r="H47" s="23"/>
      <c r="J47" s="290"/>
      <c r="K47" s="290"/>
      <c r="L47" s="290"/>
      <c r="M47" s="290"/>
      <c r="N47" s="290"/>
      <c r="O47" s="290"/>
      <c r="U47" s="3"/>
      <c r="V47" s="3"/>
      <c r="W47" s="3"/>
      <c r="X47" s="3"/>
      <c r="Y47" s="3"/>
      <c r="Z47" s="24"/>
      <c r="AA47" s="24"/>
      <c r="AB47" s="10"/>
      <c r="AC47" s="10"/>
    </row>
    <row r="48" spans="2:30">
      <c r="Z48" s="10"/>
      <c r="AA48" s="10"/>
      <c r="AB48" s="10"/>
      <c r="AC48" s="10"/>
    </row>
    <row r="49" hidden="1"/>
    <row r="50" hidden="1"/>
    <row r="51" hidden="1"/>
    <row r="52" hidden="1"/>
    <row r="53" hidden="1"/>
    <row r="54" hidden="1"/>
    <row r="55" hidden="1"/>
    <row r="56" hidden="1"/>
    <row r="57" hidden="1"/>
    <row r="58" hidden="1"/>
    <row r="59" hidden="1"/>
    <row r="60" hidden="1"/>
    <row r="61" hidden="1"/>
    <row r="62" hidden="1"/>
    <row r="63" hidden="1"/>
    <row r="64" hidden="1"/>
    <row r="65" spans="12:12" hidden="1"/>
    <row r="66" spans="12:12" hidden="1"/>
    <row r="67" spans="12:12" hidden="1"/>
    <row r="68" spans="12:12" hidden="1"/>
    <row r="69" spans="12:12" hidden="1"/>
    <row r="70" spans="12:12" hidden="1">
      <c r="L70" s="1" t="s">
        <v>151</v>
      </c>
    </row>
    <row r="71" spans="12:12" hidden="1">
      <c r="L71" s="1" t="s">
        <v>119</v>
      </c>
    </row>
    <row r="72" spans="12:12" hidden="1">
      <c r="L72" s="1" t="s">
        <v>120</v>
      </c>
    </row>
    <row r="73" spans="12:12" hidden="1">
      <c r="L73" s="1" t="s">
        <v>121</v>
      </c>
    </row>
    <row r="74" spans="12:12" hidden="1">
      <c r="L74" s="1" t="s">
        <v>122</v>
      </c>
    </row>
    <row r="75" spans="12:12" hidden="1">
      <c r="L75" s="1" t="s">
        <v>123</v>
      </c>
    </row>
    <row r="76" spans="12:12" hidden="1">
      <c r="L76" s="1" t="s">
        <v>124</v>
      </c>
    </row>
    <row r="77" spans="12:12" hidden="1">
      <c r="L77" s="1" t="s">
        <v>125</v>
      </c>
    </row>
    <row r="78" spans="12:12" hidden="1">
      <c r="L78" s="1" t="s">
        <v>126</v>
      </c>
    </row>
    <row r="79" spans="12:12" hidden="1">
      <c r="L79" s="1" t="s">
        <v>127</v>
      </c>
    </row>
    <row r="80" spans="12:12" hidden="1">
      <c r="L80" s="1" t="s">
        <v>128</v>
      </c>
    </row>
    <row r="81" spans="12:12" hidden="1">
      <c r="L81" s="1" t="s">
        <v>129</v>
      </c>
    </row>
    <row r="82" spans="12:12" hidden="1">
      <c r="L82" s="1" t="s">
        <v>130</v>
      </c>
    </row>
    <row r="83" spans="12:12" hidden="1">
      <c r="L83" s="1" t="s">
        <v>131</v>
      </c>
    </row>
    <row r="84" spans="12:12" hidden="1">
      <c r="L84" s="1" t="s">
        <v>132</v>
      </c>
    </row>
    <row r="85" spans="12:12" hidden="1">
      <c r="L85" s="1" t="s">
        <v>133</v>
      </c>
    </row>
    <row r="86" spans="12:12" hidden="1">
      <c r="L86" s="1" t="s">
        <v>134</v>
      </c>
    </row>
    <row r="87" spans="12:12" hidden="1">
      <c r="L87" s="1" t="s">
        <v>135</v>
      </c>
    </row>
    <row r="88" spans="12:12" hidden="1">
      <c r="L88" s="1" t="s">
        <v>136</v>
      </c>
    </row>
    <row r="89" spans="12:12" hidden="1">
      <c r="L89" s="1" t="s">
        <v>137</v>
      </c>
    </row>
    <row r="90" spans="12:12" hidden="1">
      <c r="L90" s="1" t="s">
        <v>138</v>
      </c>
    </row>
    <row r="91" spans="12:12" hidden="1">
      <c r="L91" s="1" t="s">
        <v>139</v>
      </c>
    </row>
    <row r="92" spans="12:12" hidden="1">
      <c r="L92" s="1" t="s">
        <v>140</v>
      </c>
    </row>
    <row r="93" spans="12:12" hidden="1">
      <c r="L93" s="1" t="s">
        <v>141</v>
      </c>
    </row>
    <row r="94" spans="12:12" hidden="1">
      <c r="L94" s="1" t="s">
        <v>142</v>
      </c>
    </row>
    <row r="95" spans="12:12" hidden="1">
      <c r="L95" s="1" t="s">
        <v>143</v>
      </c>
    </row>
    <row r="96" spans="12:12" hidden="1">
      <c r="L96" s="1" t="s">
        <v>144</v>
      </c>
    </row>
    <row r="97" spans="12:12" hidden="1">
      <c r="L97" s="1" t="s">
        <v>145</v>
      </c>
    </row>
    <row r="98" spans="12:12" hidden="1">
      <c r="L98" s="1" t="s">
        <v>146</v>
      </c>
    </row>
    <row r="99" spans="12:12" hidden="1">
      <c r="L99" s="1" t="s">
        <v>147</v>
      </c>
    </row>
    <row r="100" spans="12:12" hidden="1">
      <c r="L100" s="1" t="s">
        <v>148</v>
      </c>
    </row>
    <row r="101" spans="12:12" hidden="1">
      <c r="L101" s="1" t="s">
        <v>149</v>
      </c>
    </row>
    <row r="102" spans="12:12" hidden="1">
      <c r="L102" s="1" t="s">
        <v>150</v>
      </c>
    </row>
    <row r="103" spans="12:12" hidden="1"/>
    <row r="104" spans="12:12" hidden="1"/>
    <row r="105" spans="12:12" hidden="1"/>
    <row r="106" spans="12:12" hidden="1"/>
    <row r="107" spans="12:12" hidden="1"/>
    <row r="108" spans="12:12" hidden="1"/>
    <row r="109" spans="12:12" hidden="1"/>
    <row r="110" spans="12:12" hidden="1"/>
    <row r="111" spans="12:12" hidden="1"/>
    <row r="112" spans="12: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hidden="1"/>
    <row r="1196" hidden="1"/>
    <row r="1197" hidden="1"/>
    <row r="1198" hidden="1"/>
    <row r="1199" hidden="1"/>
    <row r="1200" hidden="1"/>
    <row r="1201" hidden="1"/>
    <row r="1202" hidden="1"/>
    <row r="1203" hidden="1"/>
    <row r="1204" hidden="1"/>
    <row r="1205" hidden="1"/>
    <row r="1206" hidden="1"/>
    <row r="1207" hidden="1"/>
    <row r="1208" hidden="1"/>
    <row r="1209" hidden="1"/>
    <row r="1210" hidden="1"/>
    <row r="1211" hidden="1"/>
    <row r="1212" hidden="1"/>
    <row r="1213" hidden="1"/>
    <row r="1214" hidden="1"/>
    <row r="1215" hidden="1"/>
    <row r="1216" hidden="1"/>
    <row r="1217" hidden="1"/>
    <row r="1218" hidden="1"/>
    <row r="1219" hidden="1"/>
    <row r="1220" hidden="1"/>
    <row r="1221" hidden="1"/>
    <row r="1222" hidden="1"/>
    <row r="1223" hidden="1"/>
    <row r="1224" hidden="1"/>
    <row r="1225" hidden="1"/>
    <row r="1226" hidden="1"/>
    <row r="1227" hidden="1"/>
    <row r="1228" hidden="1"/>
    <row r="1229" hidden="1"/>
    <row r="1230" hidden="1"/>
    <row r="1231" hidden="1"/>
    <row r="1232" hidden="1"/>
    <row r="1233" hidden="1"/>
    <row r="1234" hidden="1"/>
    <row r="1235" hidden="1"/>
    <row r="1236" hidden="1"/>
    <row r="1237" hidden="1"/>
    <row r="1238" hidden="1"/>
    <row r="1239" hidden="1"/>
    <row r="1240" hidden="1"/>
    <row r="1241" hidden="1"/>
    <row r="1242" hidden="1"/>
    <row r="1243" hidden="1"/>
    <row r="1244" hidden="1"/>
    <row r="1245" hidden="1"/>
    <row r="1246" hidden="1"/>
    <row r="1247" hidden="1"/>
    <row r="1248" hidden="1"/>
    <row r="1249" hidden="1"/>
    <row r="1250" hidden="1"/>
    <row r="1251" hidden="1"/>
    <row r="1252" hidden="1"/>
    <row r="1253" hidden="1"/>
    <row r="1254" hidden="1"/>
    <row r="1255" hidden="1"/>
    <row r="1256" hidden="1"/>
    <row r="1257" hidden="1"/>
    <row r="1258" hidden="1"/>
    <row r="1259" hidden="1"/>
    <row r="1260" hidden="1"/>
    <row r="1261" hidden="1"/>
    <row r="1262" hidden="1"/>
    <row r="1263" hidden="1"/>
    <row r="1264" hidden="1"/>
    <row r="1265" hidden="1"/>
    <row r="1266" hidden="1"/>
    <row r="1267" hidden="1"/>
    <row r="1268" hidden="1"/>
    <row r="1269" hidden="1"/>
    <row r="1270" hidden="1"/>
    <row r="1271" hidden="1"/>
    <row r="1272" hidden="1"/>
    <row r="1273" hidden="1"/>
    <row r="1274" hidden="1"/>
    <row r="1275" hidden="1"/>
    <row r="1276" hidden="1"/>
    <row r="1277" hidden="1"/>
    <row r="1278" hidden="1"/>
    <row r="1279" hidden="1"/>
    <row r="1280" hidden="1"/>
    <row r="1281" hidden="1"/>
    <row r="1282" hidden="1"/>
    <row r="1283" hidden="1"/>
    <row r="1284" hidden="1"/>
    <row r="1285" hidden="1"/>
    <row r="1286" hidden="1"/>
    <row r="1287" hidden="1"/>
    <row r="1288" hidden="1"/>
    <row r="1289" hidden="1"/>
    <row r="1290" hidden="1"/>
    <row r="1291" hidden="1"/>
    <row r="1292" hidden="1"/>
    <row r="1293" hidden="1"/>
    <row r="1294" hidden="1"/>
    <row r="1295" hidden="1"/>
    <row r="1296" hidden="1"/>
    <row r="1297" hidden="1"/>
    <row r="1298" hidden="1"/>
    <row r="1299" hidden="1"/>
    <row r="1300" hidden="1"/>
    <row r="1301" hidden="1"/>
    <row r="1302" hidden="1"/>
    <row r="1303" hidden="1"/>
    <row r="1304" hidden="1"/>
    <row r="1305" hidden="1"/>
    <row r="1306" hidden="1"/>
    <row r="1307" hidden="1"/>
    <row r="1308" hidden="1"/>
    <row r="1309" hidden="1"/>
    <row r="1310" hidden="1"/>
    <row r="1311" hidden="1"/>
    <row r="1312" hidden="1"/>
    <row r="1313" hidden="1"/>
    <row r="1314" hidden="1"/>
    <row r="1315" hidden="1"/>
    <row r="1316" hidden="1"/>
    <row r="1317" hidden="1"/>
    <row r="1318" hidden="1"/>
    <row r="1319" hidden="1"/>
    <row r="1320" hidden="1"/>
    <row r="1321" hidden="1"/>
    <row r="1322" hidden="1"/>
    <row r="1323" hidden="1"/>
    <row r="1324" hidden="1"/>
    <row r="1325" hidden="1"/>
    <row r="1326" hidden="1"/>
    <row r="1327" hidden="1"/>
    <row r="1328" hidden="1"/>
    <row r="1329" hidden="1"/>
    <row r="1330" hidden="1"/>
    <row r="1331" hidden="1"/>
    <row r="1332" hidden="1"/>
    <row r="1333" hidden="1"/>
    <row r="1334" hidden="1"/>
    <row r="1335" hidden="1"/>
    <row r="1336" hidden="1"/>
    <row r="1337" hidden="1"/>
    <row r="1338" hidden="1"/>
    <row r="1339" hidden="1"/>
    <row r="1340" hidden="1"/>
    <row r="1341" hidden="1"/>
    <row r="1342" hidden="1"/>
    <row r="1343" hidden="1"/>
    <row r="1344" hidden="1"/>
    <row r="1345" hidden="1"/>
    <row r="1346" hidden="1"/>
    <row r="1347" hidden="1"/>
    <row r="1348" hidden="1"/>
    <row r="1349" hidden="1"/>
    <row r="1350" hidden="1"/>
    <row r="1351" hidden="1"/>
    <row r="1352" hidden="1"/>
    <row r="1353" hidden="1"/>
    <row r="1354" hidden="1"/>
    <row r="1355" hidden="1"/>
    <row r="1356" hidden="1"/>
    <row r="1357" hidden="1"/>
    <row r="1358" hidden="1"/>
    <row r="1359" hidden="1"/>
    <row r="1360" hidden="1"/>
    <row r="1361" hidden="1"/>
    <row r="1362" hidden="1"/>
    <row r="1363" hidden="1"/>
    <row r="1364" hidden="1"/>
    <row r="1365" hidden="1"/>
    <row r="1366" hidden="1"/>
    <row r="1367" hidden="1"/>
    <row r="1368" hidden="1"/>
    <row r="1369" hidden="1"/>
    <row r="1370" hidden="1"/>
    <row r="1371" hidden="1"/>
    <row r="1372" hidden="1"/>
    <row r="1373" hidden="1"/>
    <row r="1374" hidden="1"/>
    <row r="1375" hidden="1"/>
    <row r="1376" hidden="1"/>
    <row r="1377" hidden="1"/>
    <row r="1378" hidden="1"/>
    <row r="1379" hidden="1"/>
    <row r="1380" hidden="1"/>
    <row r="1381" hidden="1"/>
    <row r="1382" hidden="1"/>
    <row r="1383" hidden="1"/>
    <row r="1384" hidden="1"/>
    <row r="1385" hidden="1"/>
    <row r="1386" hidden="1"/>
    <row r="1387" hidden="1"/>
    <row r="1388" hidden="1"/>
    <row r="1389" hidden="1"/>
    <row r="1390" hidden="1"/>
    <row r="1391" hidden="1"/>
    <row r="1392" hidden="1"/>
    <row r="1393" hidden="1"/>
    <row r="1394" hidden="1"/>
    <row r="1395" hidden="1"/>
    <row r="1396" hidden="1"/>
    <row r="1397" hidden="1"/>
    <row r="1398" hidden="1"/>
    <row r="1399" hidden="1"/>
    <row r="1400" hidden="1"/>
    <row r="1401" hidden="1"/>
    <row r="1402" hidden="1"/>
    <row r="1403" hidden="1"/>
    <row r="1404" hidden="1"/>
    <row r="1405" hidden="1"/>
    <row r="1406" hidden="1"/>
    <row r="1407" hidden="1"/>
    <row r="1408" hidden="1"/>
    <row r="1409" hidden="1"/>
    <row r="1410" hidden="1"/>
    <row r="1411" hidden="1"/>
    <row r="1412" hidden="1"/>
    <row r="1413" hidden="1"/>
    <row r="1414" hidden="1"/>
    <row r="1415" hidden="1"/>
    <row r="1416" hidden="1"/>
    <row r="1417" hidden="1"/>
    <row r="1418" hidden="1"/>
    <row r="1419" hidden="1"/>
    <row r="1420" hidden="1"/>
    <row r="1421" hidden="1"/>
    <row r="1422" hidden="1"/>
    <row r="1423" hidden="1"/>
    <row r="1424" hidden="1"/>
    <row r="1425" hidden="1"/>
    <row r="1426" hidden="1"/>
    <row r="1427" hidden="1"/>
    <row r="1428" hidden="1"/>
    <row r="1429" hidden="1"/>
    <row r="1430" hidden="1"/>
    <row r="1431" hidden="1"/>
    <row r="1432" hidden="1"/>
    <row r="1433" hidden="1"/>
    <row r="1434" hidden="1"/>
    <row r="1435" hidden="1"/>
    <row r="1436" hidden="1"/>
    <row r="1437" hidden="1"/>
    <row r="1438" hidden="1"/>
    <row r="1439" hidden="1"/>
    <row r="1440" hidden="1"/>
    <row r="1441" hidden="1"/>
    <row r="1442" hidden="1"/>
    <row r="1443" hidden="1"/>
    <row r="1444" hidden="1"/>
    <row r="1445" hidden="1"/>
    <row r="1446" hidden="1"/>
    <row r="1447" hidden="1"/>
    <row r="1448" hidden="1"/>
    <row r="1449" hidden="1"/>
    <row r="1450" hidden="1"/>
    <row r="1451" hidden="1"/>
    <row r="1452" hidden="1"/>
    <row r="1453" hidden="1"/>
    <row r="1454" hidden="1"/>
    <row r="1455" hidden="1"/>
    <row r="1456" hidden="1"/>
    <row r="1457" hidden="1"/>
    <row r="1458" hidden="1"/>
    <row r="1459" hidden="1"/>
    <row r="1460" hidden="1"/>
    <row r="1461" hidden="1"/>
    <row r="1462" hidden="1"/>
    <row r="1463" hidden="1"/>
    <row r="1464" hidden="1"/>
    <row r="1465" hidden="1"/>
    <row r="1466" hidden="1"/>
    <row r="1467" hidden="1"/>
    <row r="1468" hidden="1"/>
    <row r="1469" hidden="1"/>
    <row r="1470" hidden="1"/>
    <row r="1471" hidden="1"/>
    <row r="1472" hidden="1"/>
    <row r="1473" hidden="1"/>
    <row r="1474" hidden="1"/>
    <row r="1475" hidden="1"/>
    <row r="1476" hidden="1"/>
    <row r="1477" hidden="1"/>
    <row r="1478" hidden="1"/>
    <row r="1479" hidden="1"/>
    <row r="1480" hidden="1"/>
    <row r="1481" hidden="1"/>
    <row r="1482" hidden="1"/>
    <row r="1483" hidden="1"/>
    <row r="1484" hidden="1"/>
    <row r="1485" hidden="1"/>
    <row r="1486" hidden="1"/>
    <row r="1487" hidden="1"/>
    <row r="1488" hidden="1"/>
    <row r="1489" hidden="1"/>
    <row r="1490" hidden="1"/>
    <row r="1491" hidden="1"/>
    <row r="1492" hidden="1"/>
    <row r="1493" hidden="1"/>
    <row r="1494" hidden="1"/>
    <row r="1495" hidden="1"/>
    <row r="1496" hidden="1"/>
    <row r="1497" hidden="1"/>
    <row r="1498" hidden="1"/>
    <row r="1499" hidden="1"/>
    <row r="1500" hidden="1"/>
    <row r="1501" hidden="1"/>
    <row r="1502" hidden="1"/>
    <row r="1503" hidden="1"/>
    <row r="1504" hidden="1"/>
    <row r="1505" hidden="1"/>
    <row r="1506" hidden="1"/>
    <row r="1507" hidden="1"/>
    <row r="1508" hidden="1"/>
    <row r="1509" hidden="1"/>
    <row r="1510" hidden="1"/>
    <row r="1511" hidden="1"/>
    <row r="1512" hidden="1"/>
    <row r="1513" hidden="1"/>
    <row r="1514" hidden="1"/>
    <row r="1515" hidden="1"/>
    <row r="1516" hidden="1"/>
    <row r="1517" hidden="1"/>
    <row r="1518" hidden="1"/>
    <row r="1519" hidden="1"/>
    <row r="1520" hidden="1"/>
    <row r="1521" hidden="1"/>
    <row r="1522" hidden="1"/>
    <row r="1523" hidden="1"/>
    <row r="1524" hidden="1"/>
    <row r="1525" hidden="1"/>
    <row r="1526" hidden="1"/>
    <row r="1527" hidden="1"/>
    <row r="1528" hidden="1"/>
    <row r="1529" hidden="1"/>
    <row r="1530" hidden="1"/>
    <row r="1531" hidden="1"/>
    <row r="1532" hidden="1"/>
    <row r="1533" hidden="1"/>
    <row r="1534" hidden="1"/>
    <row r="1535" hidden="1"/>
    <row r="1536" hidden="1"/>
    <row r="1537" hidden="1"/>
    <row r="1538" hidden="1"/>
    <row r="1539" hidden="1"/>
    <row r="1540" hidden="1"/>
    <row r="1541" hidden="1"/>
    <row r="1542" hidden="1"/>
    <row r="1543" hidden="1"/>
    <row r="1544" hidden="1"/>
    <row r="1545" hidden="1"/>
    <row r="1546" hidden="1"/>
    <row r="1547" hidden="1"/>
    <row r="1548" hidden="1"/>
    <row r="1549" hidden="1"/>
    <row r="1550" hidden="1"/>
    <row r="1551" hidden="1"/>
    <row r="1552" hidden="1"/>
    <row r="1553" hidden="1"/>
    <row r="1554" hidden="1"/>
    <row r="1555" hidden="1"/>
    <row r="1556" hidden="1"/>
    <row r="1557" hidden="1"/>
    <row r="1558" hidden="1"/>
    <row r="1559" hidden="1"/>
    <row r="1560" hidden="1"/>
    <row r="1561" hidden="1"/>
    <row r="1562" hidden="1"/>
    <row r="1563" hidden="1"/>
    <row r="1564" hidden="1"/>
    <row r="1565" hidden="1"/>
    <row r="1566" hidden="1"/>
    <row r="1567" hidden="1"/>
    <row r="1568" hidden="1"/>
    <row r="1569" hidden="1"/>
    <row r="1570" hidden="1"/>
    <row r="1571" hidden="1"/>
    <row r="1572" hidden="1"/>
    <row r="1573" hidden="1"/>
    <row r="1574" hidden="1"/>
    <row r="1575" hidden="1"/>
    <row r="1576" hidden="1"/>
    <row r="1577" hidden="1"/>
    <row r="1578" hidden="1"/>
    <row r="1579" hidden="1"/>
    <row r="1580" hidden="1"/>
    <row r="1581" hidden="1"/>
    <row r="1582" hidden="1"/>
    <row r="1583" hidden="1"/>
    <row r="1584" hidden="1"/>
    <row r="1585" hidden="1"/>
    <row r="1586" hidden="1"/>
    <row r="1587" hidden="1"/>
    <row r="1588" hidden="1"/>
    <row r="1589" hidden="1"/>
    <row r="1590" hidden="1"/>
    <row r="1591" hidden="1"/>
    <row r="1592" hidden="1"/>
    <row r="1593" hidden="1"/>
    <row r="1594" hidden="1"/>
    <row r="1595" hidden="1"/>
    <row r="1596" hidden="1"/>
    <row r="1597" hidden="1"/>
    <row r="1598" hidden="1"/>
    <row r="1599" hidden="1"/>
    <row r="1600" hidden="1"/>
    <row r="1601" hidden="1"/>
    <row r="1602" hidden="1"/>
    <row r="1603" hidden="1"/>
    <row r="1604" hidden="1"/>
    <row r="1605" hidden="1"/>
    <row r="1606" hidden="1"/>
    <row r="1607" hidden="1"/>
    <row r="1608" hidden="1"/>
    <row r="1609" hidden="1"/>
    <row r="1610" hidden="1"/>
    <row r="1611" hidden="1"/>
    <row r="1612" hidden="1"/>
    <row r="1613" hidden="1"/>
    <row r="1614" hidden="1"/>
    <row r="1615" hidden="1"/>
    <row r="1616" hidden="1"/>
    <row r="1617" hidden="1"/>
    <row r="1618" hidden="1"/>
    <row r="1619" hidden="1"/>
    <row r="1620" hidden="1"/>
    <row r="1621" hidden="1"/>
    <row r="1622" hidden="1"/>
    <row r="1623" hidden="1"/>
    <row r="1624" hidden="1"/>
    <row r="1625" hidden="1"/>
    <row r="1626" hidden="1"/>
    <row r="1627" hidden="1"/>
    <row r="1628" hidden="1"/>
    <row r="1629" hidden="1"/>
    <row r="1630" hidden="1"/>
    <row r="1631" hidden="1"/>
    <row r="1632" hidden="1"/>
    <row r="1633" hidden="1"/>
    <row r="1634" hidden="1"/>
    <row r="1635" hidden="1"/>
    <row r="1636" hidden="1"/>
    <row r="1637" hidden="1"/>
    <row r="1638" hidden="1"/>
    <row r="1639" hidden="1"/>
    <row r="1640" hidden="1"/>
    <row r="1641" hidden="1"/>
    <row r="1642" hidden="1"/>
    <row r="1643" hidden="1"/>
    <row r="1644" hidden="1"/>
    <row r="1645" hidden="1"/>
    <row r="1646" hidden="1"/>
    <row r="1647" hidden="1"/>
    <row r="1648" hidden="1"/>
    <row r="1649" hidden="1"/>
    <row r="1650" hidden="1"/>
    <row r="1651" hidden="1"/>
    <row r="1652" hidden="1"/>
    <row r="1653" hidden="1"/>
    <row r="1654" hidden="1"/>
    <row r="1655" hidden="1"/>
    <row r="1656" hidden="1"/>
    <row r="1657" hidden="1"/>
    <row r="1658" hidden="1"/>
    <row r="1659" hidden="1"/>
    <row r="1660" hidden="1"/>
    <row r="1661" hidden="1"/>
    <row r="1662" hidden="1"/>
    <row r="1663" hidden="1"/>
    <row r="1664" hidden="1"/>
    <row r="1665" hidden="1"/>
    <row r="1666" hidden="1"/>
    <row r="1667" hidden="1"/>
    <row r="1668" hidden="1"/>
    <row r="1669" hidden="1"/>
    <row r="1670" hidden="1"/>
    <row r="1671" hidden="1"/>
    <row r="1672" hidden="1"/>
    <row r="1673" hidden="1"/>
    <row r="1674" hidden="1"/>
    <row r="1675" hidden="1"/>
    <row r="1676" hidden="1"/>
    <row r="1677" hidden="1"/>
    <row r="1678" hidden="1"/>
    <row r="1679" hidden="1"/>
    <row r="1680" hidden="1"/>
    <row r="1681" hidden="1"/>
    <row r="1682" hidden="1"/>
    <row r="1683" hidden="1"/>
    <row r="1684" hidden="1"/>
    <row r="1685" hidden="1"/>
    <row r="1686" hidden="1"/>
    <row r="1687" hidden="1"/>
    <row r="1688" hidden="1"/>
    <row r="1689" hidden="1"/>
    <row r="1690" hidden="1"/>
    <row r="1691" hidden="1"/>
    <row r="1692" hidden="1"/>
    <row r="1693" hidden="1"/>
    <row r="1694" hidden="1"/>
    <row r="1695" hidden="1"/>
    <row r="1696" hidden="1"/>
    <row r="1697" hidden="1"/>
    <row r="1698" hidden="1"/>
    <row r="1699" hidden="1"/>
    <row r="1700" hidden="1"/>
    <row r="1701" hidden="1"/>
    <row r="1702" hidden="1"/>
    <row r="1703" hidden="1"/>
    <row r="1704" hidden="1"/>
    <row r="1705" hidden="1"/>
    <row r="1706" hidden="1"/>
    <row r="1707" hidden="1"/>
    <row r="1708" hidden="1"/>
    <row r="1709" hidden="1"/>
    <row r="1710" hidden="1"/>
    <row r="1711" hidden="1"/>
    <row r="1712" hidden="1"/>
    <row r="1713" hidden="1"/>
    <row r="1714" hidden="1"/>
    <row r="1715" hidden="1"/>
    <row r="1716" hidden="1"/>
    <row r="1717" hidden="1"/>
    <row r="1718" hidden="1"/>
    <row r="1719" hidden="1"/>
    <row r="1720" hidden="1"/>
    <row r="1721" hidden="1"/>
    <row r="1722" hidden="1"/>
    <row r="1723" hidden="1"/>
    <row r="1724" hidden="1"/>
    <row r="1725" hidden="1"/>
    <row r="1726" hidden="1"/>
    <row r="1727" hidden="1"/>
    <row r="1728" hidden="1"/>
    <row r="1729" hidden="1"/>
    <row r="1730" hidden="1"/>
    <row r="1731" hidden="1"/>
    <row r="1732" hidden="1"/>
    <row r="1733" hidden="1"/>
    <row r="1734" hidden="1"/>
    <row r="1735" hidden="1"/>
    <row r="1736" hidden="1"/>
    <row r="1737" hidden="1"/>
    <row r="1738" hidden="1"/>
    <row r="1739" hidden="1"/>
    <row r="1740" hidden="1"/>
    <row r="1741" hidden="1"/>
    <row r="1742" hidden="1"/>
    <row r="1743" hidden="1"/>
    <row r="1744" hidden="1"/>
    <row r="1745" hidden="1"/>
    <row r="1746" hidden="1"/>
    <row r="1747" hidden="1"/>
    <row r="1748" hidden="1"/>
    <row r="1749" hidden="1"/>
    <row r="1750" hidden="1"/>
    <row r="1751" hidden="1"/>
    <row r="1752" hidden="1"/>
    <row r="1753" hidden="1"/>
    <row r="1754" hidden="1"/>
    <row r="1755" hidden="1"/>
    <row r="1756" hidden="1"/>
    <row r="1757" hidden="1"/>
    <row r="1758" hidden="1"/>
    <row r="1759" hidden="1"/>
    <row r="1760" hidden="1"/>
    <row r="1761" hidden="1"/>
    <row r="1762" hidden="1"/>
    <row r="1763" hidden="1"/>
    <row r="1764" hidden="1"/>
    <row r="1765" hidden="1"/>
    <row r="1766" hidden="1"/>
    <row r="1767" hidden="1"/>
    <row r="1768" hidden="1"/>
    <row r="1769" hidden="1"/>
    <row r="1770" hidden="1"/>
    <row r="1771" hidden="1"/>
    <row r="1772" hidden="1"/>
    <row r="1773" hidden="1"/>
    <row r="1774" hidden="1"/>
    <row r="1775" hidden="1"/>
    <row r="1776" hidden="1"/>
    <row r="1777" hidden="1"/>
    <row r="1778" hidden="1"/>
    <row r="1779" hidden="1"/>
    <row r="1780" hidden="1"/>
    <row r="1781" hidden="1"/>
    <row r="1782" hidden="1"/>
    <row r="1783" hidden="1"/>
    <row r="1784" hidden="1"/>
    <row r="1785" hidden="1"/>
    <row r="1786" hidden="1"/>
    <row r="1787" hidden="1"/>
    <row r="1788" hidden="1"/>
    <row r="1789" hidden="1"/>
    <row r="1790" hidden="1"/>
    <row r="1791" hidden="1"/>
    <row r="1792" hidden="1"/>
    <row r="1793" hidden="1"/>
    <row r="1794" hidden="1"/>
    <row r="1795" hidden="1"/>
    <row r="1796" hidden="1"/>
    <row r="1797" hidden="1"/>
    <row r="1798" hidden="1"/>
    <row r="1799" hidden="1"/>
    <row r="1800" hidden="1"/>
    <row r="1801" hidden="1"/>
    <row r="1802" hidden="1"/>
    <row r="1803" hidden="1"/>
    <row r="1804" hidden="1"/>
    <row r="1805" hidden="1"/>
    <row r="1806" hidden="1"/>
    <row r="1807" hidden="1"/>
    <row r="1808" hidden="1"/>
    <row r="1809" hidden="1"/>
    <row r="1810" hidden="1"/>
    <row r="1811" hidden="1"/>
    <row r="1812" hidden="1"/>
    <row r="1813" hidden="1"/>
    <row r="1814" hidden="1"/>
    <row r="1815" hidden="1"/>
    <row r="1816" hidden="1"/>
    <row r="1817" hidden="1"/>
    <row r="1818" hidden="1"/>
    <row r="1819" hidden="1"/>
    <row r="1820" hidden="1"/>
    <row r="1821" hidden="1"/>
    <row r="1822" hidden="1"/>
    <row r="1823" hidden="1"/>
    <row r="1824" hidden="1"/>
    <row r="1825" hidden="1"/>
    <row r="1826" hidden="1"/>
    <row r="1827" hidden="1"/>
    <row r="1828" hidden="1"/>
    <row r="1829" hidden="1"/>
    <row r="1830" hidden="1"/>
    <row r="1831" hidden="1"/>
    <row r="1832" hidden="1"/>
    <row r="1833" hidden="1"/>
    <row r="1834" hidden="1"/>
    <row r="1835" hidden="1"/>
    <row r="1836" hidden="1"/>
    <row r="1837" hidden="1"/>
    <row r="1838" hidden="1"/>
    <row r="1839" hidden="1"/>
    <row r="1840" hidden="1"/>
    <row r="1841" hidden="1"/>
    <row r="1842" hidden="1"/>
    <row r="1843" hidden="1"/>
    <row r="1844" hidden="1"/>
    <row r="1845" hidden="1"/>
    <row r="1846" hidden="1"/>
    <row r="1847" hidden="1"/>
    <row r="1848" hidden="1"/>
    <row r="1849" hidden="1"/>
    <row r="1850" hidden="1"/>
    <row r="1851" hidden="1"/>
    <row r="1852" hidden="1"/>
    <row r="1853" hidden="1"/>
    <row r="1854" hidden="1"/>
    <row r="1855" hidden="1"/>
    <row r="1856" hidden="1"/>
    <row r="1857" hidden="1"/>
    <row r="1858" hidden="1"/>
    <row r="1859" hidden="1"/>
    <row r="1860" hidden="1"/>
    <row r="1861" hidden="1"/>
    <row r="1862" hidden="1"/>
    <row r="1863" hidden="1"/>
    <row r="1864" hidden="1"/>
    <row r="1865" hidden="1"/>
    <row r="1866" hidden="1"/>
    <row r="1867" hidden="1"/>
    <row r="1868" hidden="1"/>
    <row r="1869" hidden="1"/>
    <row r="1870" hidden="1"/>
    <row r="1871" hidden="1"/>
    <row r="1872" hidden="1"/>
    <row r="1873" hidden="1"/>
    <row r="1874" hidden="1"/>
    <row r="1875" hidden="1"/>
    <row r="1876" hidden="1"/>
    <row r="1877" hidden="1"/>
    <row r="1878" hidden="1"/>
    <row r="1879" hidden="1"/>
    <row r="1880" hidden="1"/>
    <row r="1881" hidden="1"/>
    <row r="1882" hidden="1"/>
    <row r="1883" hidden="1"/>
    <row r="1884" hidden="1"/>
    <row r="1885" hidden="1"/>
    <row r="1886" hidden="1"/>
    <row r="1887" hidden="1"/>
    <row r="1888" hidden="1"/>
    <row r="1889" hidden="1"/>
    <row r="1890" hidden="1"/>
    <row r="1891" hidden="1"/>
    <row r="1892" hidden="1"/>
    <row r="1893" hidden="1"/>
    <row r="1894" hidden="1"/>
    <row r="1895" hidden="1"/>
    <row r="1896" hidden="1"/>
    <row r="1897" hidden="1"/>
    <row r="1898" hidden="1"/>
    <row r="1899" hidden="1"/>
    <row r="1900" hidden="1"/>
    <row r="1901" hidden="1"/>
    <row r="1902" hidden="1"/>
    <row r="1903" hidden="1"/>
    <row r="1904" hidden="1"/>
    <row r="1905" hidden="1"/>
    <row r="1906" hidden="1"/>
    <row r="1907" hidden="1"/>
    <row r="1908" hidden="1"/>
    <row r="1909" hidden="1"/>
    <row r="1910" hidden="1"/>
    <row r="1911" hidden="1"/>
    <row r="1912" hidden="1"/>
    <row r="1913" hidden="1"/>
    <row r="1914" hidden="1"/>
    <row r="1915" hidden="1"/>
    <row r="1916" hidden="1"/>
    <row r="1917" hidden="1"/>
    <row r="1918" hidden="1"/>
    <row r="1919" hidden="1"/>
    <row r="1920" hidden="1"/>
    <row r="1921" hidden="1"/>
    <row r="1922" hidden="1"/>
    <row r="1923" hidden="1"/>
    <row r="1924" hidden="1"/>
    <row r="1925" hidden="1"/>
    <row r="1926" hidden="1"/>
    <row r="1927" hidden="1"/>
    <row r="1928" hidden="1"/>
    <row r="1929" hidden="1"/>
    <row r="1930" hidden="1"/>
    <row r="1931" hidden="1"/>
    <row r="1932" hidden="1"/>
    <row r="1933" hidden="1"/>
    <row r="1934" hidden="1"/>
    <row r="1935" hidden="1"/>
    <row r="1936" hidden="1"/>
    <row r="1937" hidden="1"/>
    <row r="1938" hidden="1"/>
    <row r="1939" hidden="1"/>
    <row r="1940" hidden="1"/>
    <row r="1941" hidden="1"/>
    <row r="1942" hidden="1"/>
    <row r="1943" hidden="1"/>
    <row r="1944" hidden="1"/>
    <row r="1945" hidden="1"/>
    <row r="1946" hidden="1"/>
    <row r="1947" hidden="1"/>
    <row r="1948" hidden="1"/>
    <row r="1949" hidden="1"/>
    <row r="1950" hidden="1"/>
    <row r="1951" hidden="1"/>
    <row r="1952" hidden="1"/>
    <row r="1953" hidden="1"/>
    <row r="1954" hidden="1"/>
    <row r="1955" hidden="1"/>
    <row r="1956" hidden="1"/>
    <row r="1957" hidden="1"/>
    <row r="1958" hidden="1"/>
    <row r="1959" hidden="1"/>
    <row r="1960" hidden="1"/>
    <row r="1961" hidden="1"/>
    <row r="1962" hidden="1"/>
    <row r="1963" hidden="1"/>
    <row r="1964" hidden="1"/>
    <row r="1965" hidden="1"/>
    <row r="1966" hidden="1"/>
    <row r="1967" hidden="1"/>
    <row r="1968" hidden="1"/>
    <row r="1969" hidden="1"/>
    <row r="1970" hidden="1"/>
    <row r="1971" hidden="1"/>
    <row r="1972" hidden="1"/>
    <row r="1973" hidden="1"/>
    <row r="1974" hidden="1"/>
    <row r="1975" hidden="1"/>
    <row r="1976" hidden="1"/>
    <row r="1977" hidden="1"/>
    <row r="1978" hidden="1"/>
    <row r="1979" hidden="1"/>
    <row r="1980" hidden="1"/>
    <row r="1981" hidden="1"/>
    <row r="1982" hidden="1"/>
    <row r="1983" hidden="1"/>
    <row r="1984" hidden="1"/>
    <row r="1985" hidden="1"/>
    <row r="1986" hidden="1"/>
    <row r="1987" hidden="1"/>
    <row r="1988" hidden="1"/>
    <row r="1989" hidden="1"/>
    <row r="1990" hidden="1"/>
    <row r="1991" hidden="1"/>
    <row r="1992" hidden="1"/>
    <row r="1993" hidden="1"/>
    <row r="1994" hidden="1"/>
    <row r="1995" hidden="1"/>
    <row r="1996" hidden="1"/>
    <row r="1997" hidden="1"/>
    <row r="1998" hidden="1"/>
    <row r="1999" hidden="1"/>
    <row r="2000" hidden="1"/>
    <row r="2001" hidden="1"/>
    <row r="2002" hidden="1"/>
    <row r="2003" hidden="1"/>
    <row r="2004" hidden="1"/>
    <row r="2005" hidden="1"/>
    <row r="2006" hidden="1"/>
    <row r="2007" hidden="1"/>
    <row r="2008" hidden="1"/>
    <row r="2009" hidden="1"/>
    <row r="2010" hidden="1"/>
    <row r="2011" hidden="1"/>
    <row r="2012" hidden="1"/>
    <row r="2013" hidden="1"/>
    <row r="2014" hidden="1"/>
    <row r="2015" hidden="1"/>
    <row r="2016" hidden="1"/>
    <row r="2017" hidden="1"/>
    <row r="2018" hidden="1"/>
    <row r="2019" hidden="1"/>
    <row r="2020" hidden="1"/>
    <row r="2021" hidden="1"/>
    <row r="2022" hidden="1"/>
    <row r="2023" hidden="1"/>
    <row r="2024" hidden="1"/>
    <row r="2025" hidden="1"/>
    <row r="2026" hidden="1"/>
    <row r="2027" hidden="1"/>
    <row r="2028" hidden="1"/>
    <row r="2029" hidden="1"/>
    <row r="2030" hidden="1"/>
    <row r="2031" hidden="1"/>
    <row r="2032" hidden="1"/>
    <row r="2033" hidden="1"/>
    <row r="2034" hidden="1"/>
    <row r="2035" hidden="1"/>
    <row r="2036" hidden="1"/>
    <row r="2037" hidden="1"/>
    <row r="2038" hidden="1"/>
    <row r="2039" hidden="1"/>
    <row r="2040" hidden="1"/>
    <row r="2041" hidden="1"/>
    <row r="2042" hidden="1"/>
    <row r="2043" hidden="1"/>
    <row r="2044" hidden="1"/>
    <row r="2045" hidden="1"/>
    <row r="2046" hidden="1"/>
    <row r="2047" hidden="1"/>
    <row r="2048" hidden="1"/>
    <row r="2049" hidden="1"/>
    <row r="2050" hidden="1"/>
    <row r="2051" hidden="1"/>
    <row r="2052" hidden="1"/>
    <row r="2053" hidden="1"/>
    <row r="2054" hidden="1"/>
    <row r="2055" hidden="1"/>
    <row r="2056" hidden="1"/>
    <row r="2057" hidden="1"/>
    <row r="2058" hidden="1"/>
    <row r="2059" hidden="1"/>
    <row r="2060" hidden="1"/>
    <row r="2061" hidden="1"/>
    <row r="2062" hidden="1"/>
    <row r="2063" hidden="1"/>
    <row r="2064" hidden="1"/>
    <row r="2065" hidden="1"/>
    <row r="2066" hidden="1"/>
    <row r="2067" hidden="1"/>
    <row r="2068" hidden="1"/>
    <row r="2069" hidden="1"/>
    <row r="2070" hidden="1"/>
    <row r="2071" hidden="1"/>
    <row r="2072" hidden="1"/>
    <row r="2073" hidden="1"/>
    <row r="2074" hidden="1"/>
    <row r="2075" hidden="1"/>
    <row r="2076" hidden="1"/>
    <row r="2077" hidden="1"/>
    <row r="2078" hidden="1"/>
    <row r="2079" hidden="1"/>
    <row r="2080" hidden="1"/>
    <row r="2081" hidden="1"/>
    <row r="2082" hidden="1"/>
    <row r="2083" hidden="1"/>
    <row r="2084" hidden="1"/>
    <row r="2085" hidden="1"/>
    <row r="2086" hidden="1"/>
    <row r="2087" hidden="1"/>
    <row r="2088" hidden="1"/>
    <row r="2089" hidden="1"/>
    <row r="2090" hidden="1"/>
    <row r="2091" hidden="1"/>
    <row r="2092" hidden="1"/>
    <row r="2093" hidden="1"/>
    <row r="2094" hidden="1"/>
    <row r="2095" hidden="1"/>
    <row r="2096" hidden="1"/>
    <row r="2097" hidden="1"/>
    <row r="2098" hidden="1"/>
    <row r="2099" hidden="1"/>
    <row r="2100" hidden="1"/>
    <row r="2101" hidden="1"/>
    <row r="2102" hidden="1"/>
    <row r="2103" hidden="1"/>
    <row r="2104" hidden="1"/>
    <row r="2105" hidden="1"/>
    <row r="2106" hidden="1"/>
    <row r="2107" hidden="1"/>
    <row r="2108" hidden="1"/>
    <row r="2109" hidden="1"/>
    <row r="2110" hidden="1"/>
    <row r="2111" hidden="1"/>
    <row r="2112" hidden="1"/>
    <row r="2113" hidden="1"/>
    <row r="2114" hidden="1"/>
    <row r="2115" hidden="1"/>
    <row r="2116" hidden="1"/>
    <row r="2117" hidden="1"/>
    <row r="2118" hidden="1"/>
    <row r="2119" hidden="1"/>
    <row r="2120" hidden="1"/>
    <row r="2121" hidden="1"/>
    <row r="2122" hidden="1"/>
    <row r="2123" hidden="1"/>
    <row r="2124" hidden="1"/>
    <row r="2125" hidden="1"/>
    <row r="2126" hidden="1"/>
    <row r="2127" hidden="1"/>
    <row r="2128" hidden="1"/>
    <row r="2129" hidden="1"/>
    <row r="2130" hidden="1"/>
    <row r="2131" hidden="1"/>
    <row r="2132" hidden="1"/>
    <row r="2133" hidden="1"/>
    <row r="2134" hidden="1"/>
    <row r="2135" hidden="1"/>
    <row r="2136" hidden="1"/>
    <row r="2137" hidden="1"/>
    <row r="2138" hidden="1"/>
    <row r="2139" hidden="1"/>
    <row r="2140" hidden="1"/>
    <row r="2141" hidden="1"/>
    <row r="2142" hidden="1"/>
    <row r="2143" hidden="1"/>
    <row r="2144" hidden="1"/>
    <row r="2145" hidden="1"/>
    <row r="2146" hidden="1"/>
    <row r="2147" hidden="1"/>
    <row r="2148" hidden="1"/>
    <row r="2149" hidden="1"/>
    <row r="2150" hidden="1"/>
    <row r="2151" hidden="1"/>
    <row r="2152" hidden="1"/>
    <row r="2153" hidden="1"/>
    <row r="2154" hidden="1"/>
    <row r="2155" hidden="1"/>
    <row r="2156" hidden="1"/>
    <row r="2157" hidden="1"/>
    <row r="2158" hidden="1"/>
    <row r="2159" hidden="1"/>
    <row r="2160" hidden="1"/>
    <row r="2161" hidden="1"/>
    <row r="2162" hidden="1"/>
    <row r="2163" hidden="1"/>
    <row r="2164" hidden="1"/>
    <row r="2165" hidden="1"/>
    <row r="2166" hidden="1"/>
    <row r="2167" hidden="1"/>
    <row r="2168" hidden="1"/>
    <row r="2169" hidden="1"/>
    <row r="2170" hidden="1"/>
    <row r="2171" hidden="1"/>
    <row r="2172" hidden="1"/>
    <row r="2173" hidden="1"/>
    <row r="2174" hidden="1"/>
    <row r="2175" hidden="1"/>
    <row r="2176" hidden="1"/>
    <row r="2177" hidden="1"/>
    <row r="2178" hidden="1"/>
    <row r="2179" hidden="1"/>
    <row r="2180" hidden="1"/>
    <row r="2181" hidden="1"/>
    <row r="2182" hidden="1"/>
    <row r="2183" hidden="1"/>
    <row r="2184" hidden="1"/>
    <row r="2185" hidden="1"/>
    <row r="2186" hidden="1"/>
    <row r="2187" hidden="1"/>
    <row r="2188" hidden="1"/>
    <row r="2189" hidden="1"/>
    <row r="2190" hidden="1"/>
    <row r="2191" hidden="1"/>
    <row r="2192" hidden="1"/>
    <row r="2193" hidden="1"/>
    <row r="2194" hidden="1"/>
    <row r="2195" hidden="1"/>
    <row r="2196" hidden="1"/>
    <row r="2197" hidden="1"/>
    <row r="2198" hidden="1"/>
    <row r="2199" hidden="1"/>
    <row r="2200" hidden="1"/>
    <row r="2201" hidden="1"/>
    <row r="2202" hidden="1"/>
    <row r="2203" hidden="1"/>
    <row r="2204" hidden="1"/>
    <row r="2205" hidden="1"/>
    <row r="2206" hidden="1"/>
    <row r="2207" hidden="1"/>
    <row r="2208" hidden="1"/>
    <row r="2209" hidden="1"/>
    <row r="2210" hidden="1"/>
    <row r="2211" hidden="1"/>
    <row r="2212" hidden="1"/>
    <row r="2213" hidden="1"/>
    <row r="2214" hidden="1"/>
    <row r="2215" hidden="1"/>
    <row r="2216" hidden="1"/>
    <row r="2217" hidden="1"/>
    <row r="2218" hidden="1"/>
    <row r="2219" hidden="1"/>
    <row r="2220" hidden="1"/>
    <row r="2221" hidden="1"/>
    <row r="2222" hidden="1"/>
    <row r="2223" hidden="1"/>
    <row r="2224" hidden="1"/>
    <row r="2225" hidden="1"/>
    <row r="2226" hidden="1"/>
    <row r="2227" hidden="1"/>
    <row r="2228" hidden="1"/>
    <row r="2229" hidden="1"/>
    <row r="2230" hidden="1"/>
    <row r="2231" hidden="1"/>
    <row r="2232" hidden="1"/>
    <row r="2233" hidden="1"/>
    <row r="2234" hidden="1"/>
    <row r="2235" hidden="1"/>
    <row r="2236" hidden="1"/>
    <row r="2237" hidden="1"/>
    <row r="2238" hidden="1"/>
    <row r="2239" hidden="1"/>
    <row r="2240" hidden="1"/>
    <row r="2241" hidden="1"/>
    <row r="2242" hidden="1"/>
    <row r="2243" hidden="1"/>
    <row r="2244" hidden="1"/>
    <row r="2245" hidden="1"/>
    <row r="2246" hidden="1"/>
    <row r="2247" hidden="1"/>
    <row r="2248" hidden="1"/>
    <row r="2249" hidden="1"/>
    <row r="2250" hidden="1"/>
    <row r="2251" hidden="1"/>
    <row r="2252" hidden="1"/>
    <row r="2253" hidden="1"/>
    <row r="2254" hidden="1"/>
    <row r="2255" hidden="1"/>
    <row r="2256" hidden="1"/>
    <row r="2257" hidden="1"/>
    <row r="2258" hidden="1"/>
    <row r="2259" hidden="1"/>
    <row r="2260" hidden="1"/>
    <row r="2261" hidden="1"/>
    <row r="2262" hidden="1"/>
    <row r="2263" hidden="1"/>
    <row r="2264" hidden="1"/>
    <row r="2265" hidden="1"/>
    <row r="2266" hidden="1"/>
    <row r="2267" hidden="1"/>
    <row r="2268" hidden="1"/>
    <row r="2269" hidden="1"/>
    <row r="2270" hidden="1"/>
    <row r="2271" hidden="1"/>
    <row r="2272" hidden="1"/>
    <row r="2273" hidden="1"/>
    <row r="2274" hidden="1"/>
    <row r="2275" hidden="1"/>
    <row r="2276" hidden="1"/>
    <row r="2277" hidden="1"/>
    <row r="2278" hidden="1"/>
    <row r="2279" hidden="1"/>
    <row r="2280" hidden="1"/>
    <row r="2281" hidden="1"/>
    <row r="2282" hidden="1"/>
    <row r="2283" hidden="1"/>
    <row r="2284" hidden="1"/>
    <row r="2285" hidden="1"/>
    <row r="2286" hidden="1"/>
    <row r="2287" hidden="1"/>
    <row r="2288" hidden="1"/>
    <row r="2289" hidden="1"/>
    <row r="2290" hidden="1"/>
    <row r="2291" hidden="1"/>
    <row r="2292" hidden="1"/>
    <row r="2293" hidden="1"/>
    <row r="2294" hidden="1"/>
    <row r="2295" hidden="1"/>
    <row r="2296" hidden="1"/>
    <row r="2297" hidden="1"/>
    <row r="2298" hidden="1"/>
    <row r="2299" hidden="1"/>
    <row r="2300" hidden="1"/>
    <row r="2301" hidden="1"/>
    <row r="2302" hidden="1"/>
    <row r="2303" hidden="1"/>
    <row r="2304" hidden="1"/>
    <row r="2305" hidden="1"/>
    <row r="2306" hidden="1"/>
    <row r="2307" hidden="1"/>
    <row r="2308" hidden="1"/>
    <row r="2309" hidden="1"/>
    <row r="2310" hidden="1"/>
    <row r="2311" hidden="1"/>
    <row r="2312" hidden="1"/>
    <row r="2313" hidden="1"/>
    <row r="2314" hidden="1"/>
    <row r="2315" hidden="1"/>
    <row r="2316" hidden="1"/>
    <row r="2317" hidden="1"/>
    <row r="2318" hidden="1"/>
    <row r="2319" hidden="1"/>
    <row r="2320" hidden="1"/>
    <row r="2321" hidden="1"/>
    <row r="2322" hidden="1"/>
    <row r="2323" hidden="1"/>
    <row r="2324" hidden="1"/>
    <row r="2325" hidden="1"/>
    <row r="2326" hidden="1"/>
    <row r="2327" hidden="1"/>
    <row r="2328" hidden="1"/>
    <row r="2329" hidden="1"/>
    <row r="2330" hidden="1"/>
    <row r="2331" hidden="1"/>
    <row r="2332" hidden="1"/>
    <row r="2333" hidden="1"/>
    <row r="2334" hidden="1"/>
    <row r="2335" hidden="1"/>
    <row r="2336" hidden="1"/>
    <row r="2337" hidden="1"/>
    <row r="2338" hidden="1"/>
    <row r="2339" hidden="1"/>
    <row r="2340" hidden="1"/>
    <row r="2341" hidden="1"/>
    <row r="2342" hidden="1"/>
    <row r="2343" hidden="1"/>
    <row r="2344" hidden="1"/>
    <row r="2345" hidden="1"/>
    <row r="2346" hidden="1"/>
    <row r="2347" hidden="1"/>
    <row r="2348" hidden="1"/>
    <row r="2349" hidden="1"/>
    <row r="2350" hidden="1"/>
    <row r="2351" hidden="1"/>
    <row r="2352" hidden="1"/>
    <row r="2353" hidden="1"/>
    <row r="2354" hidden="1"/>
    <row r="2355" hidden="1"/>
    <row r="2356" hidden="1"/>
    <row r="2357" hidden="1"/>
    <row r="2358" hidden="1"/>
    <row r="2359" hidden="1"/>
    <row r="2360" hidden="1"/>
    <row r="2361" hidden="1"/>
    <row r="2362" hidden="1"/>
    <row r="2363" hidden="1"/>
    <row r="2364" hidden="1"/>
    <row r="2365" hidden="1"/>
    <row r="2366" hidden="1"/>
    <row r="2367" hidden="1"/>
    <row r="2368" hidden="1"/>
    <row r="2369" hidden="1"/>
    <row r="2370" hidden="1"/>
    <row r="2371" hidden="1"/>
    <row r="2372" hidden="1"/>
    <row r="2373" hidden="1"/>
    <row r="2374" hidden="1"/>
    <row r="2375" hidden="1"/>
    <row r="2376" hidden="1"/>
    <row r="2377" hidden="1"/>
    <row r="2378" hidden="1"/>
    <row r="2379" hidden="1"/>
    <row r="2380" hidden="1"/>
    <row r="2381" hidden="1"/>
    <row r="2382" hidden="1"/>
    <row r="2383" hidden="1"/>
    <row r="2384" hidden="1"/>
    <row r="2385" hidden="1"/>
    <row r="2386" hidden="1"/>
    <row r="2387" hidden="1"/>
    <row r="2388" hidden="1"/>
    <row r="2389" hidden="1"/>
    <row r="2390" hidden="1"/>
    <row r="2391" hidden="1"/>
    <row r="2392" hidden="1"/>
    <row r="2393" hidden="1"/>
    <row r="2394" hidden="1"/>
    <row r="2395" hidden="1"/>
    <row r="2396" hidden="1"/>
    <row r="2397" hidden="1"/>
    <row r="2398" hidden="1"/>
    <row r="2399" hidden="1"/>
    <row r="2400" hidden="1"/>
    <row r="2401" hidden="1"/>
    <row r="2402" hidden="1"/>
    <row r="2403" hidden="1"/>
    <row r="2404" hidden="1"/>
    <row r="2405" hidden="1"/>
    <row r="2406" hidden="1"/>
    <row r="2407" hidden="1"/>
    <row r="2408" hidden="1"/>
    <row r="2409" hidden="1"/>
    <row r="2410" hidden="1"/>
    <row r="2411" hidden="1"/>
    <row r="2412" hidden="1"/>
    <row r="2413" hidden="1"/>
    <row r="2414" hidden="1"/>
    <row r="2415" hidden="1"/>
    <row r="2416" hidden="1"/>
    <row r="2417" hidden="1"/>
    <row r="2418" hidden="1"/>
    <row r="2419" hidden="1"/>
    <row r="2420" hidden="1"/>
    <row r="2421" hidden="1"/>
    <row r="2422" hidden="1"/>
    <row r="2423" hidden="1"/>
    <row r="2424" hidden="1"/>
    <row r="2425" hidden="1"/>
    <row r="2426" hidden="1"/>
    <row r="2427" hidden="1"/>
    <row r="2428" hidden="1"/>
    <row r="2429" hidden="1"/>
    <row r="2430" hidden="1"/>
    <row r="2431" hidden="1"/>
    <row r="2432" hidden="1"/>
    <row r="2433" hidden="1"/>
    <row r="2434" hidden="1"/>
    <row r="2435" hidden="1"/>
    <row r="2436" hidden="1"/>
    <row r="2437" hidden="1"/>
    <row r="2438" hidden="1"/>
    <row r="2439" hidden="1"/>
    <row r="2440" hidden="1"/>
    <row r="2441" hidden="1"/>
    <row r="2442" hidden="1"/>
    <row r="2443" hidden="1"/>
    <row r="2444" hidden="1"/>
    <row r="2445" hidden="1"/>
    <row r="2446" hidden="1"/>
    <row r="2447" hidden="1"/>
    <row r="2448" hidden="1"/>
    <row r="2449" hidden="1"/>
    <row r="2450" hidden="1"/>
    <row r="2451" hidden="1"/>
    <row r="2452" hidden="1"/>
    <row r="2453" hidden="1"/>
    <row r="2454" hidden="1"/>
    <row r="2455" hidden="1"/>
    <row r="2456" hidden="1"/>
    <row r="2457" hidden="1"/>
    <row r="2458" hidden="1"/>
    <row r="2459" hidden="1"/>
    <row r="2460" hidden="1"/>
    <row r="2461" hidden="1"/>
    <row r="2462" hidden="1"/>
    <row r="2463" hidden="1"/>
    <row r="2464" hidden="1"/>
    <row r="2465" hidden="1"/>
    <row r="2466" hidden="1"/>
    <row r="2467" hidden="1"/>
    <row r="2468" hidden="1"/>
    <row r="2469" hidden="1"/>
    <row r="2470" hidden="1"/>
    <row r="2471" hidden="1"/>
    <row r="2472" hidden="1"/>
    <row r="2473" hidden="1"/>
    <row r="2474" hidden="1"/>
    <row r="2475" hidden="1"/>
    <row r="2476" hidden="1"/>
    <row r="2477" hidden="1"/>
    <row r="2478" hidden="1"/>
    <row r="2479" hidden="1"/>
    <row r="2480" hidden="1"/>
    <row r="2481" hidden="1"/>
    <row r="2482" hidden="1"/>
    <row r="2483" hidden="1"/>
    <row r="2484" hidden="1"/>
    <row r="2485" hidden="1"/>
    <row r="2486" hidden="1"/>
    <row r="2487" hidden="1"/>
    <row r="2488" hidden="1"/>
    <row r="2489" hidden="1"/>
    <row r="2490" hidden="1"/>
    <row r="2491" hidden="1"/>
    <row r="2492" hidden="1"/>
    <row r="2493" hidden="1"/>
    <row r="2494" hidden="1"/>
    <row r="2495" hidden="1"/>
    <row r="2496" hidden="1"/>
    <row r="2497" hidden="1"/>
    <row r="2498" hidden="1"/>
    <row r="2499" hidden="1"/>
    <row r="2500" hidden="1"/>
    <row r="2501" hidden="1"/>
    <row r="2502" hidden="1"/>
    <row r="2503" hidden="1"/>
    <row r="2504" hidden="1"/>
    <row r="2505" hidden="1"/>
    <row r="2506" hidden="1"/>
    <row r="2507" hidden="1"/>
    <row r="2508" hidden="1"/>
    <row r="2509" hidden="1"/>
    <row r="2510" hidden="1"/>
    <row r="2511" hidden="1"/>
    <row r="2512" hidden="1"/>
    <row r="2513" hidden="1"/>
    <row r="2514" hidden="1"/>
    <row r="2515" hidden="1"/>
    <row r="2516" hidden="1"/>
    <row r="2517" hidden="1"/>
    <row r="2518" hidden="1"/>
    <row r="2519" hidden="1"/>
    <row r="2520" hidden="1"/>
    <row r="2521" hidden="1"/>
    <row r="2522" hidden="1"/>
    <row r="2523" hidden="1"/>
    <row r="2524" hidden="1"/>
    <row r="2525" hidden="1"/>
    <row r="2526" hidden="1"/>
    <row r="2527" hidden="1"/>
    <row r="2528" hidden="1"/>
    <row r="2529" hidden="1"/>
    <row r="2530" hidden="1"/>
    <row r="2531" hidden="1"/>
    <row r="2532" hidden="1"/>
    <row r="2533" hidden="1"/>
    <row r="2534" hidden="1"/>
    <row r="2535" hidden="1"/>
    <row r="2536" hidden="1"/>
    <row r="2537" hidden="1"/>
    <row r="2538" hidden="1"/>
    <row r="2539" hidden="1"/>
    <row r="2540" hidden="1"/>
    <row r="2541" hidden="1"/>
    <row r="2542" hidden="1"/>
    <row r="2543" hidden="1"/>
    <row r="2544" hidden="1"/>
    <row r="2545" hidden="1"/>
    <row r="2546" hidden="1"/>
    <row r="2547" hidden="1"/>
    <row r="2548" hidden="1"/>
    <row r="2549" hidden="1"/>
    <row r="2550" hidden="1"/>
    <row r="2551" hidden="1"/>
    <row r="2552" hidden="1"/>
    <row r="2553" hidden="1"/>
    <row r="2554" hidden="1"/>
    <row r="2555" hidden="1"/>
    <row r="2556" hidden="1"/>
    <row r="2557" hidden="1"/>
    <row r="2558" hidden="1"/>
    <row r="2559" hidden="1"/>
    <row r="2560" hidden="1"/>
    <row r="2561" hidden="1"/>
    <row r="2562" hidden="1"/>
    <row r="2563" hidden="1"/>
    <row r="2564" hidden="1"/>
    <row r="2565" hidden="1"/>
    <row r="2566" hidden="1"/>
    <row r="2567" hidden="1"/>
    <row r="2568" hidden="1"/>
    <row r="2569" hidden="1"/>
    <row r="2570" hidden="1"/>
    <row r="2571" hidden="1"/>
    <row r="2572" hidden="1"/>
    <row r="2573" hidden="1"/>
    <row r="2574" hidden="1"/>
    <row r="2575" hidden="1"/>
    <row r="2576" hidden="1"/>
    <row r="2577" hidden="1"/>
    <row r="2578" hidden="1"/>
    <row r="2579" hidden="1"/>
    <row r="2580" hidden="1"/>
    <row r="2581" hidden="1"/>
    <row r="2582" hidden="1"/>
    <row r="2583" hidden="1"/>
    <row r="2584" hidden="1"/>
    <row r="2585" hidden="1"/>
    <row r="2586" hidden="1"/>
    <row r="2587" hidden="1"/>
    <row r="2588" hidden="1"/>
    <row r="2589" hidden="1"/>
    <row r="2590" hidden="1"/>
    <row r="2591" hidden="1"/>
    <row r="2592" hidden="1"/>
    <row r="2593" hidden="1"/>
    <row r="2594" hidden="1"/>
    <row r="2595" hidden="1"/>
    <row r="2596" hidden="1"/>
    <row r="2597" hidden="1"/>
    <row r="2598" hidden="1"/>
    <row r="2599" hidden="1"/>
    <row r="2600" hidden="1"/>
    <row r="2601" hidden="1"/>
    <row r="2602" hidden="1"/>
    <row r="2603" hidden="1"/>
    <row r="2604" hidden="1"/>
    <row r="2605" hidden="1"/>
    <row r="2606" hidden="1"/>
    <row r="2607" hidden="1"/>
    <row r="2608" hidden="1"/>
    <row r="2609" hidden="1"/>
    <row r="2610" hidden="1"/>
    <row r="2611" hidden="1"/>
    <row r="2612" hidden="1"/>
    <row r="2613" hidden="1"/>
    <row r="2614" hidden="1"/>
    <row r="2615" hidden="1"/>
    <row r="2616" hidden="1"/>
    <row r="2617" hidden="1"/>
    <row r="2618" hidden="1"/>
    <row r="2619" hidden="1"/>
    <row r="2620" hidden="1"/>
    <row r="2621" hidden="1"/>
    <row r="2622" hidden="1"/>
    <row r="2623" hidden="1"/>
    <row r="2624" hidden="1"/>
    <row r="2625" hidden="1"/>
    <row r="2626" hidden="1"/>
    <row r="2627" hidden="1"/>
    <row r="2628" hidden="1"/>
    <row r="2629" hidden="1"/>
    <row r="2630" hidden="1"/>
    <row r="2631" hidden="1"/>
    <row r="2632" hidden="1"/>
    <row r="2633" hidden="1"/>
    <row r="2634" hidden="1"/>
    <row r="2635" hidden="1"/>
    <row r="2636" hidden="1"/>
    <row r="2637" hidden="1"/>
    <row r="2638" hidden="1"/>
    <row r="2639" hidden="1"/>
    <row r="2640" hidden="1"/>
    <row r="2641" hidden="1"/>
    <row r="2642" hidden="1"/>
    <row r="2643" hidden="1"/>
    <row r="2644" hidden="1"/>
    <row r="2645" hidden="1"/>
    <row r="2646" hidden="1"/>
    <row r="2647" hidden="1"/>
    <row r="2648" hidden="1"/>
    <row r="2649" hidden="1"/>
    <row r="2650" hidden="1"/>
    <row r="2651" hidden="1"/>
    <row r="2652" hidden="1"/>
    <row r="2653" hidden="1"/>
    <row r="2654" hidden="1"/>
    <row r="2655" hidden="1"/>
    <row r="2656" hidden="1"/>
    <row r="2657" hidden="1"/>
    <row r="2658" hidden="1"/>
    <row r="2659" hidden="1"/>
    <row r="2660" hidden="1"/>
    <row r="2661" hidden="1"/>
    <row r="2662" hidden="1"/>
    <row r="2663" hidden="1"/>
    <row r="2664" hidden="1"/>
    <row r="2665" hidden="1"/>
    <row r="2666" hidden="1"/>
    <row r="2667" hidden="1"/>
    <row r="2668" hidden="1"/>
    <row r="2669" hidden="1"/>
    <row r="2670" hidden="1"/>
    <row r="2671" hidden="1"/>
    <row r="2672" hidden="1"/>
    <row r="2673" hidden="1"/>
    <row r="2674" hidden="1"/>
    <row r="2675" hidden="1"/>
    <row r="2676" hidden="1"/>
    <row r="2677" hidden="1"/>
    <row r="2678" hidden="1"/>
    <row r="2679" hidden="1"/>
    <row r="2680" hidden="1"/>
    <row r="2681" hidden="1"/>
    <row r="2682" hidden="1"/>
    <row r="2683" hidden="1"/>
    <row r="2684" hidden="1"/>
    <row r="2685" hidden="1"/>
    <row r="2686" hidden="1"/>
    <row r="2687" hidden="1"/>
    <row r="2688" hidden="1"/>
    <row r="2689" hidden="1"/>
    <row r="2690" hidden="1"/>
    <row r="2691" hidden="1"/>
    <row r="2692" hidden="1"/>
    <row r="2693" hidden="1"/>
    <row r="2694" hidden="1"/>
    <row r="2695" hidden="1"/>
    <row r="2696" hidden="1"/>
    <row r="2697" hidden="1"/>
    <row r="2698" hidden="1"/>
    <row r="2699" hidden="1"/>
    <row r="2700" hidden="1"/>
    <row r="2701" hidden="1"/>
    <row r="2702" hidden="1"/>
    <row r="2703" hidden="1"/>
    <row r="2704" hidden="1"/>
    <row r="2705" hidden="1"/>
    <row r="2706" hidden="1"/>
    <row r="2707" hidden="1"/>
    <row r="2708" hidden="1"/>
    <row r="2709" hidden="1"/>
    <row r="2710" hidden="1"/>
    <row r="2711" hidden="1"/>
    <row r="2712" hidden="1"/>
    <row r="2713" hidden="1"/>
    <row r="2714" hidden="1"/>
    <row r="2715" hidden="1"/>
    <row r="2716" hidden="1"/>
    <row r="2717" hidden="1"/>
    <row r="2718" hidden="1"/>
    <row r="2719" hidden="1"/>
    <row r="2720" hidden="1"/>
    <row r="2721" hidden="1"/>
    <row r="2722" hidden="1"/>
    <row r="2723" hidden="1"/>
    <row r="2724" hidden="1"/>
    <row r="2725" hidden="1"/>
    <row r="2726" hidden="1"/>
    <row r="2727" hidden="1"/>
    <row r="2728" hidden="1"/>
    <row r="2729" hidden="1"/>
    <row r="2730" hidden="1"/>
    <row r="2731" hidden="1"/>
    <row r="2732" hidden="1"/>
    <row r="2733" hidden="1"/>
    <row r="2734" hidden="1"/>
    <row r="2735" hidden="1"/>
    <row r="2736" hidden="1"/>
    <row r="2737" hidden="1"/>
    <row r="2738" hidden="1"/>
    <row r="2739" hidden="1"/>
    <row r="2740" hidden="1"/>
    <row r="2741" hidden="1"/>
    <row r="2742" hidden="1"/>
    <row r="2743" hidden="1"/>
    <row r="2744" hidden="1"/>
    <row r="2745" hidden="1"/>
    <row r="2746" hidden="1"/>
    <row r="2747" hidden="1"/>
    <row r="2748" hidden="1"/>
    <row r="2749" hidden="1"/>
    <row r="2750" hidden="1"/>
    <row r="2751" hidden="1"/>
    <row r="2752" hidden="1"/>
    <row r="2753" hidden="1"/>
    <row r="2754" hidden="1"/>
    <row r="2755" hidden="1"/>
    <row r="2756" hidden="1"/>
    <row r="2757" hidden="1"/>
    <row r="2758" hidden="1"/>
    <row r="2759" hidden="1"/>
    <row r="2760" hidden="1"/>
    <row r="2761" hidden="1"/>
    <row r="2762" hidden="1"/>
    <row r="2763" hidden="1"/>
    <row r="2764" hidden="1"/>
    <row r="2765" hidden="1"/>
    <row r="2766" hidden="1"/>
    <row r="2767" hidden="1"/>
    <row r="2768" hidden="1"/>
    <row r="2769" hidden="1"/>
    <row r="2770" hidden="1"/>
    <row r="2771" hidden="1"/>
    <row r="2772" hidden="1"/>
    <row r="2773" hidden="1"/>
    <row r="2774" hidden="1"/>
    <row r="2775" hidden="1"/>
    <row r="2776" hidden="1"/>
    <row r="2777" hidden="1"/>
    <row r="2778" hidden="1"/>
    <row r="2779" hidden="1"/>
    <row r="2780" hidden="1"/>
    <row r="2781" hidden="1"/>
    <row r="2782" hidden="1"/>
    <row r="2783" hidden="1"/>
    <row r="2784" hidden="1"/>
    <row r="2785" hidden="1"/>
    <row r="2786" hidden="1"/>
    <row r="2787" hidden="1"/>
    <row r="2788" hidden="1"/>
    <row r="2789" hidden="1"/>
    <row r="2790" hidden="1"/>
    <row r="2791" hidden="1"/>
    <row r="2792" hidden="1"/>
    <row r="2793" hidden="1"/>
    <row r="2794" hidden="1"/>
    <row r="2795" hidden="1"/>
    <row r="2796" hidden="1"/>
    <row r="2797" hidden="1"/>
    <row r="2798" hidden="1"/>
    <row r="2799" hidden="1"/>
    <row r="2800" hidden="1"/>
    <row r="2801" hidden="1"/>
    <row r="2802" hidden="1"/>
    <row r="2803" hidden="1"/>
    <row r="2804" hidden="1"/>
    <row r="2805" hidden="1"/>
    <row r="2806" hidden="1"/>
    <row r="2807" hidden="1"/>
    <row r="2808" hidden="1"/>
    <row r="2809" hidden="1"/>
    <row r="2810" hidden="1"/>
    <row r="2811" hidden="1"/>
    <row r="2812" hidden="1"/>
    <row r="2813" hidden="1"/>
    <row r="2814" hidden="1"/>
    <row r="2815" hidden="1"/>
    <row r="2816" hidden="1"/>
    <row r="2817" hidden="1"/>
    <row r="2818" hidden="1"/>
    <row r="2819" hidden="1"/>
    <row r="2820" hidden="1"/>
  </sheetData>
  <mergeCells count="33">
    <mergeCell ref="J41:O41"/>
    <mergeCell ref="B41:B43"/>
    <mergeCell ref="J43:O47"/>
    <mergeCell ref="Z46:AC46"/>
    <mergeCell ref="B37:H37"/>
    <mergeCell ref="Q37:W37"/>
    <mergeCell ref="B28:H28"/>
    <mergeCell ref="Q28:W28"/>
    <mergeCell ref="J30:O31"/>
    <mergeCell ref="Y30:AD31"/>
    <mergeCell ref="B31:B32"/>
    <mergeCell ref="Q31:Q32"/>
    <mergeCell ref="J32:O36"/>
    <mergeCell ref="Y32:AD36"/>
    <mergeCell ref="B19:H19"/>
    <mergeCell ref="Q19:W19"/>
    <mergeCell ref="J21:O22"/>
    <mergeCell ref="Y21:AD22"/>
    <mergeCell ref="B22:B23"/>
    <mergeCell ref="Q22:Q23"/>
    <mergeCell ref="J23:O27"/>
    <mergeCell ref="Y23:AD27"/>
    <mergeCell ref="B4:O4"/>
    <mergeCell ref="Q5:Q6"/>
    <mergeCell ref="B8:O8"/>
    <mergeCell ref="B9:O11"/>
    <mergeCell ref="J12:O13"/>
    <mergeCell ref="C6:E6"/>
    <mergeCell ref="Y12:AD13"/>
    <mergeCell ref="B13:B14"/>
    <mergeCell ref="Q13:Q14"/>
    <mergeCell ref="J14:O18"/>
    <mergeCell ref="Y14:AD18"/>
  </mergeCells>
  <conditionalFormatting sqref="E15:E18">
    <cfRule type="cellIs" dxfId="20" priority="34" operator="greaterThan">
      <formula>1</formula>
    </cfRule>
  </conditionalFormatting>
  <conditionalFormatting sqref="E24:E27">
    <cfRule type="cellIs" dxfId="19" priority="30" operator="greaterThan">
      <formula>1</formula>
    </cfRule>
  </conditionalFormatting>
  <conditionalFormatting sqref="E33:E36">
    <cfRule type="cellIs" dxfId="18" priority="26" operator="greaterThan">
      <formula>1</formula>
    </cfRule>
  </conditionalFormatting>
  <conditionalFormatting sqref="E44:E47">
    <cfRule type="cellIs" dxfId="17" priority="38" operator="greaterThan">
      <formula>1</formula>
    </cfRule>
  </conditionalFormatting>
  <conditionalFormatting sqref="H15:H18">
    <cfRule type="cellIs" dxfId="16" priority="33" operator="greaterThan">
      <formula>1</formula>
    </cfRule>
  </conditionalFormatting>
  <conditionalFormatting sqref="H24:H27">
    <cfRule type="cellIs" dxfId="15" priority="29" operator="greaterThan">
      <formula>1</formula>
    </cfRule>
  </conditionalFormatting>
  <conditionalFormatting sqref="H33:H36">
    <cfRule type="cellIs" dxfId="14" priority="25" operator="greaterThan">
      <formula>1</formula>
    </cfRule>
  </conditionalFormatting>
  <conditionalFormatting sqref="H44:H47">
    <cfRule type="cellIs" dxfId="13" priority="37" operator="greaterThan">
      <formula>1</formula>
    </cfRule>
  </conditionalFormatting>
  <conditionalFormatting sqref="T7:T10">
    <cfRule type="cellIs" dxfId="12" priority="10" operator="greaterThan">
      <formula>1</formula>
    </cfRule>
  </conditionalFormatting>
  <conditionalFormatting sqref="T15:T18">
    <cfRule type="cellIs" dxfId="11" priority="14" operator="greaterThan">
      <formula>1</formula>
    </cfRule>
  </conditionalFormatting>
  <conditionalFormatting sqref="T24:T27">
    <cfRule type="cellIs" dxfId="10" priority="18" operator="greaterThan">
      <formula>1</formula>
    </cfRule>
  </conditionalFormatting>
  <conditionalFormatting sqref="T33:T36">
    <cfRule type="cellIs" dxfId="9" priority="22" operator="greaterThan">
      <formula>1</formula>
    </cfRule>
  </conditionalFormatting>
  <conditionalFormatting sqref="W7:W10">
    <cfRule type="cellIs" dxfId="8" priority="9" operator="greaterThan">
      <formula>1</formula>
    </cfRule>
  </conditionalFormatting>
  <conditionalFormatting sqref="W15:W18">
    <cfRule type="cellIs" dxfId="7" priority="13" operator="greaterThan">
      <formula>1</formula>
    </cfRule>
  </conditionalFormatting>
  <conditionalFormatting sqref="W24:W27">
    <cfRule type="cellIs" dxfId="6" priority="17" operator="greaterThan">
      <formula>1</formula>
    </cfRule>
  </conditionalFormatting>
  <conditionalFormatting sqref="W33:W36">
    <cfRule type="cellIs" dxfId="5" priority="21" operator="greaterThan">
      <formula>1</formula>
    </cfRule>
  </conditionalFormatting>
  <dataValidations disablePrompts="1" count="1">
    <dataValidation type="list" allowBlank="1" showInputMessage="1" showErrorMessage="1" sqref="C6:E6" xr:uid="{00000000-0002-0000-0000-000000000000}">
      <formula1>$L$70:$L$102</formula1>
    </dataValidation>
  </dataValidations>
  <printOptions horizontalCentered="1"/>
  <pageMargins left="0.23622047244094491" right="0.23622047244094491" top="0.78740157480314965" bottom="0.39370078740157483" header="0.31496062992125984" footer="0.31496062992125984"/>
  <pageSetup scale="35" fitToHeight="5" orientation="landscape" r:id="rId1"/>
  <headerFooter>
    <oddHeader>&amp;C&amp;G</oddHeader>
    <oddFooter>&amp;C&amp;P&amp;R&amp;G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2">
    <pageSetUpPr fitToPage="1"/>
  </sheetPr>
  <dimension ref="A1:S180"/>
  <sheetViews>
    <sheetView showGridLines="0" topLeftCell="A18" zoomScale="66" zoomScaleNormal="66" zoomScaleSheetLayoutView="10" workbookViewId="0">
      <selection activeCell="P25" sqref="P25"/>
    </sheetView>
  </sheetViews>
  <sheetFormatPr baseColWidth="10" defaultColWidth="0" defaultRowHeight="0" customHeight="1" zeroHeight="1"/>
  <cols>
    <col min="1" max="1" width="8.5703125" style="43" customWidth="1"/>
    <col min="2" max="2" width="16.5703125" style="43" customWidth="1"/>
    <col min="3" max="4" width="24.42578125" style="43" customWidth="1"/>
    <col min="5" max="5" width="26.42578125" style="43" customWidth="1"/>
    <col min="6" max="8" width="21.140625" style="43" customWidth="1"/>
    <col min="9" max="10" width="25.42578125" style="43" customWidth="1"/>
    <col min="11" max="11" width="24.42578125" style="43" customWidth="1"/>
    <col min="12" max="12" width="21.85546875" style="43" hidden="1" customWidth="1"/>
    <col min="13" max="16" width="21.85546875" style="43" customWidth="1"/>
    <col min="17" max="17" width="28.5703125" style="43" customWidth="1"/>
    <col min="18" max="18" width="5.140625" style="43" customWidth="1"/>
    <col min="19" max="19" width="5.140625" style="43" hidden="1" customWidth="1"/>
    <col min="20" max="16384" width="11.42578125" style="43" hidden="1"/>
  </cols>
  <sheetData>
    <row r="1" spans="2:17" ht="13.5"/>
    <row r="2" spans="2:17" s="44" customFormat="1" ht="27">
      <c r="B2" s="240" t="s">
        <v>24</v>
      </c>
      <c r="C2" s="241"/>
      <c r="D2" s="241"/>
      <c r="E2" s="241"/>
      <c r="F2" s="241"/>
      <c r="G2" s="241"/>
      <c r="H2" s="240"/>
      <c r="I2" s="241"/>
      <c r="J2" s="241"/>
      <c r="K2" s="241"/>
      <c r="L2" s="241"/>
      <c r="M2" s="241"/>
      <c r="N2" s="241"/>
      <c r="O2" s="241"/>
      <c r="P2" s="241"/>
      <c r="Q2" s="241"/>
    </row>
    <row r="3" spans="2:17" s="44" customFormat="1" ht="24.75" customHeight="1">
      <c r="P3" s="3"/>
    </row>
    <row r="4" spans="2:17" s="44" customFormat="1" ht="21.75" customHeight="1">
      <c r="B4" s="242" t="s">
        <v>25</v>
      </c>
      <c r="C4" s="243"/>
      <c r="D4" s="242"/>
      <c r="E4" s="242"/>
      <c r="F4" s="243"/>
      <c r="G4" s="243"/>
      <c r="H4" s="45"/>
      <c r="I4" s="240" t="s">
        <v>13</v>
      </c>
      <c r="J4" s="243"/>
      <c r="K4" s="243"/>
      <c r="L4" s="243"/>
      <c r="M4" s="243"/>
      <c r="N4" s="244"/>
      <c r="O4" s="243"/>
      <c r="P4" s="243"/>
      <c r="Q4" s="243"/>
    </row>
    <row r="5" spans="2:17" s="44" customFormat="1" ht="36.75" customHeight="1">
      <c r="B5" s="45"/>
      <c r="C5" s="45"/>
      <c r="D5" s="45"/>
      <c r="E5" s="45"/>
      <c r="F5" s="45"/>
      <c r="G5" s="45"/>
      <c r="H5" s="45"/>
      <c r="I5" s="283" t="s">
        <v>102</v>
      </c>
      <c r="J5" s="283"/>
      <c r="K5" s="283"/>
      <c r="L5" s="283"/>
      <c r="M5" s="283"/>
      <c r="N5" s="283"/>
      <c r="O5" s="283"/>
      <c r="P5" s="283"/>
      <c r="Q5" s="283"/>
    </row>
    <row r="6" spans="2:17" s="44" customFormat="1" ht="36.75" customHeight="1">
      <c r="B6" s="126" t="s">
        <v>6</v>
      </c>
      <c r="C6" s="314" t="s">
        <v>125</v>
      </c>
      <c r="D6" s="314"/>
      <c r="E6" s="126" t="s">
        <v>105</v>
      </c>
      <c r="F6" s="127" t="s">
        <v>152</v>
      </c>
      <c r="G6" s="8"/>
      <c r="H6" s="46"/>
      <c r="I6" s="283"/>
      <c r="J6" s="283"/>
      <c r="K6" s="283"/>
      <c r="L6" s="283"/>
      <c r="M6" s="283"/>
      <c r="N6" s="283"/>
      <c r="O6" s="283"/>
      <c r="P6" s="283"/>
      <c r="Q6" s="283"/>
    </row>
    <row r="7" spans="2:17" s="44" customFormat="1" ht="36.75" customHeight="1">
      <c r="B7" s="11"/>
      <c r="C7" s="47" t="s">
        <v>11</v>
      </c>
      <c r="D7" s="11"/>
      <c r="E7" s="11"/>
      <c r="F7" s="8"/>
      <c r="G7" s="8"/>
      <c r="I7" s="283"/>
      <c r="J7" s="283"/>
      <c r="K7" s="283"/>
      <c r="L7" s="283"/>
      <c r="M7" s="283"/>
      <c r="N7" s="283"/>
      <c r="O7" s="283"/>
      <c r="P7" s="283"/>
      <c r="Q7" s="283"/>
    </row>
    <row r="8" spans="2:17" s="44" customFormat="1" ht="23.25" customHeight="1">
      <c r="B8" s="73"/>
      <c r="C8" s="73"/>
      <c r="D8" s="78" t="s">
        <v>154</v>
      </c>
      <c r="F8" s="73"/>
      <c r="G8" s="78" t="s">
        <v>156</v>
      </c>
      <c r="I8" s="128"/>
      <c r="J8" s="128"/>
      <c r="K8" s="128"/>
      <c r="L8" s="128"/>
      <c r="M8" s="128"/>
      <c r="N8" s="128"/>
      <c r="O8" s="128"/>
      <c r="P8" s="128"/>
      <c r="Q8" s="128"/>
    </row>
    <row r="9" spans="2:17" ht="19.5">
      <c r="B9" s="129"/>
      <c r="C9" s="78" t="s">
        <v>155</v>
      </c>
      <c r="E9" s="77"/>
      <c r="F9" s="78"/>
      <c r="G9" s="77"/>
      <c r="H9" s="78" t="s">
        <v>157</v>
      </c>
      <c r="I9" s="128"/>
      <c r="J9" s="128"/>
      <c r="K9" s="128"/>
      <c r="L9" s="128"/>
      <c r="M9" s="128"/>
      <c r="N9" s="128"/>
      <c r="O9" s="128"/>
      <c r="P9" s="128"/>
      <c r="Q9" s="128"/>
    </row>
    <row r="10" spans="2:17" ht="19.5" customHeight="1">
      <c r="B10" s="129"/>
      <c r="C10" s="129"/>
      <c r="E10" s="78"/>
      <c r="F10" s="78"/>
      <c r="G10" s="129"/>
      <c r="H10" s="129"/>
      <c r="I10" s="77"/>
      <c r="J10" s="77"/>
      <c r="K10" s="77"/>
      <c r="L10" s="77"/>
      <c r="M10" s="77"/>
      <c r="N10" s="296" t="s">
        <v>26</v>
      </c>
      <c r="O10" s="297"/>
      <c r="P10" s="297"/>
      <c r="Q10" s="298"/>
    </row>
    <row r="11" spans="2:17" ht="27.75" customHeight="1">
      <c r="B11" s="302" t="s">
        <v>27</v>
      </c>
      <c r="C11" s="245" t="s">
        <v>28</v>
      </c>
      <c r="D11" s="245"/>
      <c r="E11" s="245"/>
      <c r="F11" s="246"/>
      <c r="G11" s="245" t="s">
        <v>29</v>
      </c>
      <c r="H11" s="247"/>
      <c r="I11" s="246"/>
      <c r="J11" s="303" t="s">
        <v>30</v>
      </c>
      <c r="K11" s="303" t="s">
        <v>31</v>
      </c>
      <c r="L11" s="130"/>
      <c r="M11" s="77"/>
      <c r="N11" s="299"/>
      <c r="O11" s="300"/>
      <c r="P11" s="300"/>
      <c r="Q11" s="301"/>
    </row>
    <row r="12" spans="2:17" ht="65.25" customHeight="1">
      <c r="B12" s="302"/>
      <c r="C12" s="131" t="s">
        <v>32</v>
      </c>
      <c r="D12" s="131" t="s">
        <v>33</v>
      </c>
      <c r="E12" s="131" t="s">
        <v>34</v>
      </c>
      <c r="F12" s="131" t="s">
        <v>35</v>
      </c>
      <c r="G12" s="131" t="s">
        <v>36</v>
      </c>
      <c r="H12" s="131" t="s">
        <v>37</v>
      </c>
      <c r="I12" s="131" t="s">
        <v>38</v>
      </c>
      <c r="J12" s="304"/>
      <c r="K12" s="304"/>
      <c r="L12" s="132"/>
      <c r="M12" s="77"/>
      <c r="N12" s="305" t="s">
        <v>166</v>
      </c>
      <c r="O12" s="306"/>
      <c r="P12" s="306"/>
      <c r="Q12" s="307"/>
    </row>
    <row r="13" spans="2:17" ht="35.25" customHeight="1">
      <c r="B13" s="248">
        <v>4000</v>
      </c>
      <c r="C13" s="134">
        <f>+I25+I27+I29+I31</f>
        <v>3897951</v>
      </c>
      <c r="D13" s="134">
        <f>+J25+J27+J29+J31</f>
        <v>3897951</v>
      </c>
      <c r="E13" s="134">
        <f>+K25+K27+K29+K31</f>
        <v>1178300</v>
      </c>
      <c r="F13" s="134">
        <f>+M25+M27+M29+M31</f>
        <v>533340</v>
      </c>
      <c r="G13" s="134">
        <f>+N25+N27+N29+N31</f>
        <v>363672</v>
      </c>
      <c r="H13" s="134">
        <f>+P25+P27+P29+P31</f>
        <v>533340</v>
      </c>
      <c r="I13" s="134">
        <f>+O25+O27+O29+O31</f>
        <v>0</v>
      </c>
      <c r="J13" s="135">
        <f>+IFERROR((F13+I13)/D13,0)</f>
        <v>0.1368257322885793</v>
      </c>
      <c r="K13" s="134">
        <f>+E13-F13-I13</f>
        <v>644960</v>
      </c>
      <c r="L13" s="136"/>
      <c r="M13" s="77"/>
      <c r="N13" s="308"/>
      <c r="O13" s="309"/>
      <c r="P13" s="309"/>
      <c r="Q13" s="310"/>
    </row>
    <row r="14" spans="2:17" ht="35.25" customHeight="1">
      <c r="B14" s="248" t="s">
        <v>39</v>
      </c>
      <c r="C14" s="137">
        <f>SUM(C13:C13)</f>
        <v>3897951</v>
      </c>
      <c r="D14" s="137">
        <f>SUM(D13:D13)</f>
        <v>3897951</v>
      </c>
      <c r="E14" s="137">
        <f t="shared" ref="E14:K14" si="0">SUM(E13:E13)</f>
        <v>1178300</v>
      </c>
      <c r="F14" s="137">
        <f t="shared" si="0"/>
        <v>533340</v>
      </c>
      <c r="G14" s="137">
        <f t="shared" si="0"/>
        <v>363672</v>
      </c>
      <c r="H14" s="137">
        <f t="shared" si="0"/>
        <v>533340</v>
      </c>
      <c r="I14" s="137">
        <f t="shared" si="0"/>
        <v>0</v>
      </c>
      <c r="J14" s="138">
        <f t="shared" si="0"/>
        <v>0.1368257322885793</v>
      </c>
      <c r="K14" s="137">
        <f t="shared" si="0"/>
        <v>644960</v>
      </c>
      <c r="L14" s="139"/>
      <c r="M14" s="77"/>
      <c r="N14" s="311"/>
      <c r="O14" s="312"/>
      <c r="P14" s="312"/>
      <c r="Q14" s="313"/>
    </row>
    <row r="15" spans="2:17" ht="15.75">
      <c r="B15" s="1" t="s">
        <v>103</v>
      </c>
      <c r="C15" s="140"/>
      <c r="D15" s="140"/>
      <c r="E15" s="140"/>
      <c r="F15" s="140"/>
      <c r="G15" s="141"/>
      <c r="H15" s="51"/>
      <c r="I15" s="53"/>
      <c r="J15" s="51"/>
      <c r="K15" s="51"/>
      <c r="L15" s="51"/>
    </row>
    <row r="16" spans="2:17" ht="13.5">
      <c r="B16" s="54"/>
      <c r="C16" s="52"/>
      <c r="D16" s="52"/>
      <c r="E16" s="52"/>
      <c r="F16" s="52"/>
      <c r="G16" s="51"/>
      <c r="H16" s="51"/>
      <c r="I16" s="53"/>
      <c r="J16" s="51"/>
      <c r="K16" s="51"/>
      <c r="L16" s="51"/>
    </row>
    <row r="17" spans="2:17" ht="13.5">
      <c r="B17" s="54"/>
      <c r="C17" s="52"/>
      <c r="D17" s="52"/>
      <c r="E17" s="52"/>
      <c r="F17" s="52"/>
      <c r="G17" s="51"/>
      <c r="H17" s="51"/>
      <c r="I17" s="53"/>
      <c r="J17" s="51"/>
      <c r="K17" s="51"/>
      <c r="L17" s="51"/>
    </row>
    <row r="18" spans="2:17" ht="13.5">
      <c r="B18" s="52"/>
      <c r="C18" s="52"/>
      <c r="D18" s="52"/>
      <c r="E18" s="52"/>
      <c r="F18" s="52"/>
      <c r="G18" s="51"/>
      <c r="H18" s="51"/>
      <c r="I18" s="53"/>
      <c r="J18" s="51"/>
      <c r="K18" s="51"/>
      <c r="L18" s="51"/>
    </row>
    <row r="19" spans="2:17" ht="27">
      <c r="B19" s="244" t="s">
        <v>40</v>
      </c>
      <c r="C19" s="244"/>
      <c r="D19" s="244"/>
      <c r="E19" s="244"/>
      <c r="F19" s="244"/>
      <c r="G19" s="244"/>
      <c r="H19" s="244"/>
      <c r="I19" s="244"/>
      <c r="J19" s="244"/>
      <c r="K19" s="244"/>
      <c r="L19" s="244"/>
      <c r="M19" s="244"/>
      <c r="N19" s="244"/>
      <c r="O19" s="244"/>
      <c r="P19" s="244"/>
      <c r="Q19" s="52"/>
    </row>
    <row r="20" spans="2:17" ht="13.5">
      <c r="B20" s="55"/>
      <c r="C20" s="55"/>
      <c r="D20" s="55"/>
      <c r="E20" s="55"/>
      <c r="F20" s="55"/>
      <c r="G20" s="55"/>
      <c r="H20" s="56"/>
      <c r="I20" s="56"/>
      <c r="J20" s="56"/>
      <c r="K20" s="56"/>
      <c r="L20" s="56"/>
      <c r="M20" s="56"/>
      <c r="N20" s="56"/>
      <c r="O20" s="56"/>
      <c r="P20" s="56"/>
      <c r="Q20" s="52"/>
    </row>
    <row r="21" spans="2:17" ht="13.5">
      <c r="B21" s="55"/>
      <c r="C21" s="55"/>
      <c r="D21" s="55"/>
      <c r="E21" s="55"/>
      <c r="F21" s="55"/>
      <c r="G21" s="55"/>
      <c r="H21" s="56"/>
      <c r="I21" s="56"/>
      <c r="J21" s="56"/>
      <c r="K21" s="56"/>
      <c r="L21" s="56"/>
      <c r="M21" s="56"/>
      <c r="N21" s="56"/>
      <c r="O21" s="56"/>
      <c r="P21" s="56"/>
      <c r="Q21" s="52"/>
    </row>
    <row r="22" spans="2:17" ht="15.75">
      <c r="B22" s="57"/>
      <c r="C22" s="57"/>
      <c r="D22" s="57"/>
      <c r="E22" s="57"/>
      <c r="F22" s="57"/>
      <c r="G22" s="57"/>
      <c r="H22" s="58"/>
      <c r="I22" s="58"/>
      <c r="J22" s="58"/>
      <c r="K22" s="58"/>
      <c r="L22" s="58"/>
      <c r="M22" s="58"/>
      <c r="N22" s="58"/>
      <c r="O22" s="58"/>
      <c r="P22" s="58"/>
    </row>
    <row r="23" spans="2:17" ht="23.25" customHeight="1">
      <c r="B23" s="142"/>
      <c r="C23" s="142"/>
      <c r="D23" s="142"/>
      <c r="E23" s="142"/>
      <c r="F23" s="142"/>
      <c r="G23" s="142"/>
      <c r="H23" s="142"/>
      <c r="I23" s="251" t="s">
        <v>41</v>
      </c>
      <c r="J23" s="251"/>
      <c r="K23" s="251"/>
      <c r="L23" s="251"/>
      <c r="M23" s="252"/>
      <c r="N23" s="245" t="s">
        <v>42</v>
      </c>
      <c r="O23" s="247"/>
      <c r="P23" s="246"/>
    </row>
    <row r="24" spans="2:17" s="59" customFormat="1" ht="61.5" customHeight="1">
      <c r="B24" s="245" t="s">
        <v>43</v>
      </c>
      <c r="C24" s="246"/>
      <c r="D24" s="249" t="s">
        <v>27</v>
      </c>
      <c r="E24" s="248" t="s">
        <v>44</v>
      </c>
      <c r="F24" s="247" t="s">
        <v>45</v>
      </c>
      <c r="G24" s="247"/>
      <c r="H24" s="247"/>
      <c r="I24" s="250" t="s">
        <v>32</v>
      </c>
      <c r="J24" s="250" t="s">
        <v>33</v>
      </c>
      <c r="K24" s="250" t="s">
        <v>34</v>
      </c>
      <c r="L24" s="250" t="s">
        <v>35</v>
      </c>
      <c r="M24" s="250" t="s">
        <v>35</v>
      </c>
      <c r="N24" s="250" t="s">
        <v>46</v>
      </c>
      <c r="O24" s="250" t="s">
        <v>47</v>
      </c>
      <c r="P24" s="250" t="s">
        <v>48</v>
      </c>
    </row>
    <row r="25" spans="2:17" ht="39" customHeight="1">
      <c r="B25" s="292" t="s">
        <v>49</v>
      </c>
      <c r="C25" s="293"/>
      <c r="D25" s="143">
        <v>4000</v>
      </c>
      <c r="E25" s="143">
        <v>43801</v>
      </c>
      <c r="F25" s="144" t="s">
        <v>50</v>
      </c>
      <c r="G25" s="144"/>
      <c r="H25" s="144"/>
      <c r="I25" s="145">
        <v>2197951</v>
      </c>
      <c r="J25" s="145">
        <v>2197951</v>
      </c>
      <c r="K25" s="146">
        <v>928300</v>
      </c>
      <c r="L25" s="146">
        <v>0</v>
      </c>
      <c r="M25" s="146">
        <f>+L25+P25</f>
        <v>305600</v>
      </c>
      <c r="N25" s="146">
        <v>113672</v>
      </c>
      <c r="O25" s="147">
        <v>0</v>
      </c>
      <c r="P25" s="147">
        <v>305600</v>
      </c>
      <c r="Q25" s="60"/>
    </row>
    <row r="26" spans="2:17" ht="17.25" customHeight="1">
      <c r="B26" s="294"/>
      <c r="C26" s="295"/>
      <c r="D26" s="148"/>
      <c r="E26" s="148"/>
      <c r="F26" s="148" t="s">
        <v>51</v>
      </c>
      <c r="G26" s="149"/>
      <c r="H26" s="148"/>
      <c r="I26" s="150">
        <f>I25</f>
        <v>2197951</v>
      </c>
      <c r="J26" s="150">
        <f>J25</f>
        <v>2197951</v>
      </c>
      <c r="K26" s="150">
        <f>K25</f>
        <v>928300</v>
      </c>
      <c r="L26" s="150"/>
      <c r="M26" s="150">
        <f>M25</f>
        <v>305600</v>
      </c>
      <c r="N26" s="150">
        <f>N25</f>
        <v>113672</v>
      </c>
      <c r="O26" s="150">
        <f>O25</f>
        <v>0</v>
      </c>
      <c r="P26" s="150">
        <f>P25</f>
        <v>305600</v>
      </c>
      <c r="Q26" s="60"/>
    </row>
    <row r="27" spans="2:17" ht="39" customHeight="1">
      <c r="B27" s="292" t="s">
        <v>52</v>
      </c>
      <c r="C27" s="293"/>
      <c r="D27" s="143">
        <v>4000</v>
      </c>
      <c r="E27" s="143">
        <v>43801</v>
      </c>
      <c r="F27" s="144" t="s">
        <v>50</v>
      </c>
      <c r="G27" s="144"/>
      <c r="H27" s="144"/>
      <c r="I27" s="145">
        <v>250000</v>
      </c>
      <c r="J27" s="145">
        <v>250000</v>
      </c>
      <c r="K27" s="146">
        <v>50000</v>
      </c>
      <c r="L27" s="146">
        <v>0</v>
      </c>
      <c r="M27" s="146">
        <f>+L27+P27</f>
        <v>28000</v>
      </c>
      <c r="N27" s="146">
        <v>50000</v>
      </c>
      <c r="O27" s="147">
        <v>0</v>
      </c>
      <c r="P27" s="147">
        <v>28000</v>
      </c>
      <c r="Q27" s="60"/>
    </row>
    <row r="28" spans="2:17" ht="17.25" customHeight="1">
      <c r="B28" s="294"/>
      <c r="C28" s="295"/>
      <c r="D28" s="151"/>
      <c r="E28" s="148"/>
      <c r="F28" s="148" t="s">
        <v>51</v>
      </c>
      <c r="G28" s="149"/>
      <c r="H28" s="148"/>
      <c r="I28" s="150">
        <f>I27</f>
        <v>250000</v>
      </c>
      <c r="J28" s="150">
        <f>J27</f>
        <v>250000</v>
      </c>
      <c r="K28" s="150">
        <f>K27</f>
        <v>50000</v>
      </c>
      <c r="L28" s="150"/>
      <c r="M28" s="150">
        <f>M27</f>
        <v>28000</v>
      </c>
      <c r="N28" s="150">
        <f>N27</f>
        <v>50000</v>
      </c>
      <c r="O28" s="150">
        <f>O27</f>
        <v>0</v>
      </c>
      <c r="P28" s="150">
        <f>P27</f>
        <v>28000</v>
      </c>
      <c r="Q28" s="60"/>
    </row>
    <row r="29" spans="2:17" ht="39" customHeight="1">
      <c r="B29" s="292" t="s">
        <v>53</v>
      </c>
      <c r="C29" s="293"/>
      <c r="D29" s="143">
        <v>4000</v>
      </c>
      <c r="E29" s="143">
        <v>43801</v>
      </c>
      <c r="F29" s="144" t="s">
        <v>50</v>
      </c>
      <c r="G29" s="144"/>
      <c r="H29" s="144"/>
      <c r="I29" s="145">
        <v>250000</v>
      </c>
      <c r="J29" s="145">
        <v>250000</v>
      </c>
      <c r="K29" s="146">
        <v>50000</v>
      </c>
      <c r="L29" s="146">
        <v>0</v>
      </c>
      <c r="M29" s="146">
        <f>+L29+P29</f>
        <v>5740</v>
      </c>
      <c r="N29" s="146">
        <v>50000</v>
      </c>
      <c r="O29" s="147">
        <v>0</v>
      </c>
      <c r="P29" s="147">
        <v>5740</v>
      </c>
      <c r="Q29" s="60"/>
    </row>
    <row r="30" spans="2:17" ht="17.25" customHeight="1">
      <c r="B30" s="294"/>
      <c r="C30" s="295"/>
      <c r="D30" s="151"/>
      <c r="E30" s="151"/>
      <c r="F30" s="148" t="s">
        <v>51</v>
      </c>
      <c r="G30" s="149"/>
      <c r="H30" s="148"/>
      <c r="I30" s="150">
        <f>I29</f>
        <v>250000</v>
      </c>
      <c r="J30" s="150">
        <f>J29</f>
        <v>250000</v>
      </c>
      <c r="K30" s="150">
        <f>K29</f>
        <v>50000</v>
      </c>
      <c r="L30" s="150"/>
      <c r="M30" s="150">
        <f>M29</f>
        <v>5740</v>
      </c>
      <c r="N30" s="150">
        <f>N29</f>
        <v>50000</v>
      </c>
      <c r="O30" s="150">
        <f>O29</f>
        <v>0</v>
      </c>
      <c r="P30" s="150">
        <f>P29</f>
        <v>5740</v>
      </c>
      <c r="Q30" s="60"/>
    </row>
    <row r="31" spans="2:17" ht="39" customHeight="1">
      <c r="B31" s="292" t="s">
        <v>54</v>
      </c>
      <c r="C31" s="293"/>
      <c r="D31" s="143">
        <v>4000</v>
      </c>
      <c r="E31" s="143">
        <v>43801</v>
      </c>
      <c r="F31" s="144" t="s">
        <v>50</v>
      </c>
      <c r="G31" s="144"/>
      <c r="H31" s="144"/>
      <c r="I31" s="145">
        <v>1200000</v>
      </c>
      <c r="J31" s="145">
        <v>1200000</v>
      </c>
      <c r="K31" s="146">
        <v>150000</v>
      </c>
      <c r="L31" s="146">
        <v>0</v>
      </c>
      <c r="M31" s="146">
        <f>+L31+P31</f>
        <v>194000</v>
      </c>
      <c r="N31" s="146">
        <v>150000</v>
      </c>
      <c r="O31" s="147">
        <v>0</v>
      </c>
      <c r="P31" s="147">
        <v>194000</v>
      </c>
      <c r="Q31" s="60"/>
    </row>
    <row r="32" spans="2:17" ht="17.25" customHeight="1">
      <c r="B32" s="294"/>
      <c r="C32" s="295"/>
      <c r="D32" s="151"/>
      <c r="E32" s="151"/>
      <c r="F32" s="148" t="s">
        <v>51</v>
      </c>
      <c r="G32" s="149"/>
      <c r="H32" s="148"/>
      <c r="I32" s="150">
        <f>I31</f>
        <v>1200000</v>
      </c>
      <c r="J32" s="150">
        <f>J31</f>
        <v>1200000</v>
      </c>
      <c r="K32" s="150">
        <f>K31</f>
        <v>150000</v>
      </c>
      <c r="L32" s="150"/>
      <c r="M32" s="150">
        <f>M31</f>
        <v>194000</v>
      </c>
      <c r="N32" s="150">
        <f>N31</f>
        <v>150000</v>
      </c>
      <c r="O32" s="150">
        <f>O31</f>
        <v>0</v>
      </c>
      <c r="P32" s="150">
        <f>P31</f>
        <v>194000</v>
      </c>
      <c r="Q32" s="60"/>
    </row>
    <row r="33" spans="2:19" ht="13.5">
      <c r="B33" s="55"/>
      <c r="C33" s="55"/>
      <c r="D33" s="55"/>
      <c r="E33" s="55"/>
      <c r="F33" s="55"/>
      <c r="G33" s="55"/>
      <c r="H33" s="61"/>
      <c r="I33" s="55"/>
      <c r="J33" s="55"/>
      <c r="K33" s="55"/>
      <c r="L33" s="55"/>
      <c r="M33" s="55"/>
      <c r="N33" s="55"/>
      <c r="O33" s="55"/>
      <c r="P33" s="55"/>
    </row>
    <row r="34" spans="2:19" ht="13.5">
      <c r="B34" s="55"/>
      <c r="C34" s="55"/>
      <c r="D34" s="55"/>
      <c r="E34" s="55"/>
      <c r="F34" s="55"/>
      <c r="G34" s="55"/>
      <c r="H34" s="55"/>
      <c r="I34" s="55"/>
      <c r="J34" s="55"/>
      <c r="K34" s="55"/>
      <c r="L34" s="55"/>
      <c r="M34" s="55"/>
      <c r="N34" s="55"/>
      <c r="O34" s="55"/>
      <c r="P34" s="55"/>
    </row>
    <row r="35" spans="2:19" s="44" customFormat="1" ht="15" customHeight="1">
      <c r="B35" s="48"/>
      <c r="C35" s="48"/>
      <c r="D35" s="48"/>
      <c r="E35" s="48"/>
      <c r="F35" s="48"/>
      <c r="G35" s="48"/>
      <c r="H35" s="48"/>
      <c r="I35" s="48"/>
      <c r="J35" s="48"/>
      <c r="K35" s="48"/>
      <c r="L35" s="48"/>
      <c r="M35" s="48"/>
      <c r="N35" s="62"/>
      <c r="O35" s="62"/>
      <c r="P35" s="62"/>
      <c r="Q35" s="63"/>
      <c r="R35" s="63"/>
      <c r="S35" s="63"/>
    </row>
    <row r="36" spans="2:19" s="44" customFormat="1" ht="15.75">
      <c r="B36" s="48"/>
      <c r="C36" s="48"/>
      <c r="D36" s="48"/>
      <c r="E36" s="48"/>
      <c r="F36" s="48"/>
      <c r="G36" s="48"/>
      <c r="H36" s="48"/>
      <c r="I36" s="48"/>
      <c r="J36" s="48"/>
      <c r="K36" s="48"/>
      <c r="L36" s="48"/>
      <c r="M36" s="48"/>
      <c r="N36" s="62"/>
      <c r="O36" s="62"/>
      <c r="P36" s="62"/>
      <c r="Q36" s="63"/>
      <c r="R36" s="63"/>
    </row>
    <row r="37" spans="2:19" s="44" customFormat="1" ht="15.75">
      <c r="N37" s="63"/>
      <c r="O37" s="63"/>
      <c r="P37" s="63"/>
      <c r="Q37" s="63"/>
      <c r="R37" s="63"/>
    </row>
    <row r="38" spans="2:19" s="44" customFormat="1" ht="21">
      <c r="J38" s="80"/>
      <c r="K38" s="80"/>
      <c r="L38" s="80"/>
      <c r="M38" s="80"/>
      <c r="N38" s="81"/>
      <c r="O38" s="81"/>
      <c r="P38" s="63"/>
      <c r="Q38" s="63"/>
      <c r="R38" s="63"/>
    </row>
    <row r="39" spans="2:19" s="44" customFormat="1" ht="24">
      <c r="J39" s="80"/>
      <c r="K39" s="120" t="s">
        <v>23</v>
      </c>
      <c r="L39" s="120"/>
      <c r="M39" s="120"/>
      <c r="N39" s="121"/>
      <c r="O39" s="191"/>
      <c r="P39" s="63"/>
      <c r="Q39" s="63"/>
      <c r="R39" s="63"/>
      <c r="S39" s="64"/>
    </row>
    <row r="40" spans="2:19" ht="24">
      <c r="D40" s="44"/>
      <c r="E40" s="44"/>
      <c r="F40" s="44"/>
      <c r="G40" s="44"/>
      <c r="H40" s="44"/>
      <c r="I40" s="44"/>
      <c r="J40" s="80"/>
      <c r="K40" s="122"/>
      <c r="L40" s="122"/>
      <c r="M40" s="122"/>
      <c r="N40" s="122"/>
      <c r="O40" s="94"/>
    </row>
    <row r="41" spans="2:19" ht="15" customHeight="1">
      <c r="D41" s="44"/>
      <c r="E41" s="44"/>
      <c r="F41" s="44"/>
      <c r="G41" s="44"/>
      <c r="H41" s="44"/>
      <c r="I41" s="44"/>
      <c r="J41" s="80"/>
      <c r="K41" s="122"/>
      <c r="L41" s="122"/>
      <c r="M41" s="122"/>
      <c r="N41" s="122"/>
      <c r="O41" s="94"/>
    </row>
    <row r="42" spans="2:19" ht="15" customHeight="1">
      <c r="D42" s="44"/>
      <c r="E42" s="44"/>
      <c r="F42" s="44"/>
      <c r="G42" s="44"/>
      <c r="H42" s="44"/>
      <c r="I42" s="44"/>
      <c r="J42" s="80"/>
      <c r="K42" s="122"/>
      <c r="L42" s="122"/>
      <c r="M42" s="122"/>
      <c r="N42" s="122"/>
      <c r="O42" s="94"/>
    </row>
    <row r="43" spans="2:19" ht="25.5" customHeight="1">
      <c r="D43" s="44"/>
      <c r="E43" s="44"/>
      <c r="F43" s="44"/>
      <c r="G43" s="44"/>
      <c r="H43" s="44"/>
      <c r="I43" s="44"/>
      <c r="J43" s="80"/>
      <c r="K43" s="123" t="s">
        <v>216</v>
      </c>
      <c r="L43" s="123"/>
      <c r="M43" s="124"/>
      <c r="N43" s="124"/>
      <c r="O43" s="94"/>
    </row>
    <row r="44" spans="2:19" ht="15" customHeight="1">
      <c r="J44" s="80"/>
      <c r="K44" s="291" t="s">
        <v>215</v>
      </c>
      <c r="L44" s="291"/>
      <c r="M44" s="291"/>
      <c r="N44" s="291"/>
      <c r="O44" s="94"/>
    </row>
    <row r="45" spans="2:19" ht="15" customHeight="1">
      <c r="K45" s="79"/>
      <c r="L45" s="79"/>
      <c r="M45" s="79"/>
      <c r="N45" s="79"/>
    </row>
    <row r="46" spans="2:19" ht="15" customHeight="1">
      <c r="K46" s="77"/>
      <c r="L46" s="77"/>
      <c r="M46" s="77"/>
      <c r="N46" s="77"/>
    </row>
    <row r="47" spans="2:19" ht="15" customHeight="1"/>
    <row r="48" spans="2:19" ht="15" customHeight="1"/>
    <row r="49" spans="1:1" ht="15" customHeight="1"/>
    <row r="50" spans="1:1" ht="15" customHeight="1"/>
    <row r="51" spans="1:1" ht="15" customHeight="1"/>
    <row r="52" spans="1:1" s="1" customFormat="1" ht="15" hidden="1" customHeight="1">
      <c r="A52" s="1" t="s">
        <v>151</v>
      </c>
    </row>
    <row r="53" spans="1:1" s="1" customFormat="1" ht="15" hidden="1" customHeight="1">
      <c r="A53" s="1" t="s">
        <v>119</v>
      </c>
    </row>
    <row r="54" spans="1:1" s="1" customFormat="1" ht="15" hidden="1" customHeight="1">
      <c r="A54" s="1" t="s">
        <v>120</v>
      </c>
    </row>
    <row r="55" spans="1:1" s="1" customFormat="1" ht="15" hidden="1" customHeight="1">
      <c r="A55" s="1" t="s">
        <v>121</v>
      </c>
    </row>
    <row r="56" spans="1:1" s="1" customFormat="1" ht="15" hidden="1" customHeight="1">
      <c r="A56" s="1" t="s">
        <v>122</v>
      </c>
    </row>
    <row r="57" spans="1:1" s="1" customFormat="1" ht="15" hidden="1" customHeight="1">
      <c r="A57" s="1" t="s">
        <v>123</v>
      </c>
    </row>
    <row r="58" spans="1:1" s="1" customFormat="1" ht="15" hidden="1" customHeight="1">
      <c r="A58" s="1" t="s">
        <v>124</v>
      </c>
    </row>
    <row r="59" spans="1:1" s="1" customFormat="1" ht="15" hidden="1" customHeight="1">
      <c r="A59" s="1" t="s">
        <v>125</v>
      </c>
    </row>
    <row r="60" spans="1:1" s="1" customFormat="1" ht="15" hidden="1" customHeight="1">
      <c r="A60" s="1" t="s">
        <v>126</v>
      </c>
    </row>
    <row r="61" spans="1:1" s="1" customFormat="1" ht="15" hidden="1" customHeight="1">
      <c r="A61" s="1" t="s">
        <v>127</v>
      </c>
    </row>
    <row r="62" spans="1:1" s="1" customFormat="1" ht="15" hidden="1" customHeight="1">
      <c r="A62" s="1" t="s">
        <v>128</v>
      </c>
    </row>
    <row r="63" spans="1:1" s="1" customFormat="1" ht="15" hidden="1" customHeight="1">
      <c r="A63" s="1" t="s">
        <v>129</v>
      </c>
    </row>
    <row r="64" spans="1:1" s="1" customFormat="1" ht="15" hidden="1" customHeight="1">
      <c r="A64" s="1" t="s">
        <v>130</v>
      </c>
    </row>
    <row r="65" spans="1:1" s="1" customFormat="1" ht="15" hidden="1" customHeight="1">
      <c r="A65" s="1" t="s">
        <v>131</v>
      </c>
    </row>
    <row r="66" spans="1:1" s="1" customFormat="1" ht="15" hidden="1" customHeight="1">
      <c r="A66" s="1" t="s">
        <v>132</v>
      </c>
    </row>
    <row r="67" spans="1:1" s="1" customFormat="1" ht="15" hidden="1" customHeight="1">
      <c r="A67" s="1" t="s">
        <v>133</v>
      </c>
    </row>
    <row r="68" spans="1:1" s="1" customFormat="1" ht="15" hidden="1" customHeight="1">
      <c r="A68" s="1" t="s">
        <v>134</v>
      </c>
    </row>
    <row r="69" spans="1:1" s="1" customFormat="1" ht="15" hidden="1" customHeight="1">
      <c r="A69" s="1" t="s">
        <v>135</v>
      </c>
    </row>
    <row r="70" spans="1:1" s="1" customFormat="1" ht="15" hidden="1" customHeight="1">
      <c r="A70" s="1" t="s">
        <v>136</v>
      </c>
    </row>
    <row r="71" spans="1:1" s="1" customFormat="1" ht="15" hidden="1" customHeight="1">
      <c r="A71" s="1" t="s">
        <v>137</v>
      </c>
    </row>
    <row r="72" spans="1:1" s="1" customFormat="1" ht="15" hidden="1" customHeight="1">
      <c r="A72" s="1" t="s">
        <v>138</v>
      </c>
    </row>
    <row r="73" spans="1:1" s="1" customFormat="1" ht="15" hidden="1" customHeight="1">
      <c r="A73" s="1" t="s">
        <v>139</v>
      </c>
    </row>
    <row r="74" spans="1:1" s="1" customFormat="1" ht="15" hidden="1" customHeight="1">
      <c r="A74" s="1" t="s">
        <v>140</v>
      </c>
    </row>
    <row r="75" spans="1:1" s="1" customFormat="1" ht="15" hidden="1" customHeight="1">
      <c r="A75" s="1" t="s">
        <v>141</v>
      </c>
    </row>
    <row r="76" spans="1:1" s="1" customFormat="1" ht="15" hidden="1" customHeight="1">
      <c r="A76" s="1" t="s">
        <v>142</v>
      </c>
    </row>
    <row r="77" spans="1:1" s="1" customFormat="1" ht="15" hidden="1" customHeight="1">
      <c r="A77" s="1" t="s">
        <v>143</v>
      </c>
    </row>
    <row r="78" spans="1:1" s="1" customFormat="1" ht="15" hidden="1" customHeight="1">
      <c r="A78" s="1" t="s">
        <v>144</v>
      </c>
    </row>
    <row r="79" spans="1:1" s="1" customFormat="1" ht="15" hidden="1" customHeight="1">
      <c r="A79" s="1" t="s">
        <v>145</v>
      </c>
    </row>
    <row r="80" spans="1:1" s="1" customFormat="1" ht="15" hidden="1" customHeight="1">
      <c r="A80" s="1" t="s">
        <v>146</v>
      </c>
    </row>
    <row r="81" spans="1:1" s="1" customFormat="1" ht="15" hidden="1" customHeight="1">
      <c r="A81" s="1" t="s">
        <v>147</v>
      </c>
    </row>
    <row r="82" spans="1:1" s="1" customFormat="1" ht="15" hidden="1" customHeight="1">
      <c r="A82" s="1" t="s">
        <v>148</v>
      </c>
    </row>
    <row r="83" spans="1:1" s="1" customFormat="1" ht="15" hidden="1" customHeight="1">
      <c r="A83" s="1" t="s">
        <v>149</v>
      </c>
    </row>
    <row r="84" spans="1:1" s="1" customFormat="1" ht="15" hidden="1" customHeight="1">
      <c r="A84" s="1" t="s">
        <v>150</v>
      </c>
    </row>
    <row r="85" spans="1:1" ht="12.75" hidden="1" customHeight="1"/>
    <row r="86" spans="1:1" ht="12.75" hidden="1" customHeight="1"/>
    <row r="87" spans="1:1" ht="12.75" hidden="1" customHeight="1"/>
    <row r="88" spans="1:1" ht="12.75" hidden="1" customHeight="1"/>
    <row r="89" spans="1:1" ht="12.75" hidden="1" customHeight="1"/>
    <row r="90" spans="1:1" ht="12.75" hidden="1" customHeight="1"/>
    <row r="91" spans="1:1" ht="12.75" hidden="1" customHeight="1"/>
    <row r="92" spans="1:1" ht="12.75" hidden="1" customHeight="1"/>
    <row r="93" spans="1:1" ht="12.75" hidden="1" customHeight="1"/>
    <row r="94" spans="1:1" ht="12.75" hidden="1" customHeight="1"/>
    <row r="95" spans="1:1" ht="12.75" hidden="1" customHeight="1"/>
    <row r="96" spans="1:1" ht="12.75" hidden="1" customHeight="1"/>
    <row r="97" ht="12.75" hidden="1" customHeight="1"/>
    <row r="98" ht="12.75" hidden="1" customHeight="1"/>
    <row r="99" ht="12.75" hidden="1" customHeight="1"/>
    <row r="100" ht="12.75" hidden="1" customHeight="1"/>
    <row r="101" ht="12.75" hidden="1" customHeight="1"/>
    <row r="102" ht="12.75" hidden="1" customHeight="1"/>
    <row r="103" ht="12.75" hidden="1" customHeight="1"/>
    <row r="104" ht="12.75" hidden="1" customHeight="1"/>
    <row r="105" ht="12.75" hidden="1" customHeight="1"/>
    <row r="106" ht="12.75" hidden="1" customHeight="1"/>
    <row r="107" ht="12.75" hidden="1" customHeight="1"/>
    <row r="108" ht="12.75" hidden="1" customHeight="1"/>
    <row r="109" ht="12.75" hidden="1" customHeight="1"/>
    <row r="110" ht="12.75" hidden="1" customHeight="1"/>
    <row r="111" ht="12.75" hidden="1" customHeight="1"/>
    <row r="112" ht="12.75" hidden="1" customHeight="1"/>
    <row r="113" ht="12.75" hidden="1" customHeight="1"/>
    <row r="114" ht="12.75" hidden="1" customHeight="1"/>
    <row r="115" ht="12.75" hidden="1" customHeight="1"/>
    <row r="116" ht="12.75" hidden="1" customHeight="1"/>
    <row r="117" ht="12.75" hidden="1" customHeight="1"/>
    <row r="118" ht="12.75" hidden="1" customHeight="1"/>
    <row r="119" ht="12.75" hidden="1" customHeight="1"/>
    <row r="120" ht="12.75" hidden="1" customHeight="1"/>
    <row r="121" ht="12.75" hidden="1" customHeight="1"/>
    <row r="122" ht="12.75" hidden="1" customHeight="1"/>
    <row r="123" ht="12.75" hidden="1" customHeight="1"/>
    <row r="124" ht="12.75" hidden="1" customHeight="1"/>
    <row r="125" ht="12.75" hidden="1" customHeight="1"/>
    <row r="126" ht="12.75" hidden="1" customHeight="1"/>
    <row r="127" ht="12.75" hidden="1" customHeight="1"/>
    <row r="128" ht="12.75" hidden="1" customHeight="1"/>
    <row r="129" ht="12.75" hidden="1" customHeight="1"/>
    <row r="130" ht="12.75" hidden="1" customHeight="1"/>
    <row r="131" ht="12.75" hidden="1" customHeight="1"/>
    <row r="132" ht="12.75" hidden="1" customHeight="1"/>
    <row r="133" ht="12.75" hidden="1" customHeight="1"/>
    <row r="134" ht="12.75" hidden="1" customHeight="1"/>
    <row r="135" ht="12.75" hidden="1" customHeight="1"/>
    <row r="136" ht="12.75" hidden="1" customHeight="1"/>
    <row r="137" ht="12.75" hidden="1" customHeight="1"/>
    <row r="138" ht="12.75" hidden="1" customHeight="1"/>
    <row r="139" ht="12.75" hidden="1" customHeight="1"/>
    <row r="140" ht="12.75" hidden="1" customHeight="1"/>
    <row r="141" ht="12.75" hidden="1" customHeight="1"/>
    <row r="142" ht="12.75" hidden="1" customHeight="1"/>
    <row r="143" ht="12.75" hidden="1" customHeight="1"/>
    <row r="144" ht="12.75" hidden="1" customHeight="1"/>
    <row r="145" ht="12.75" hidden="1" customHeight="1"/>
    <row r="146" ht="12.75" hidden="1" customHeight="1"/>
    <row r="147" ht="12.75" hidden="1" customHeight="1"/>
    <row r="148" ht="12.75" hidden="1" customHeight="1"/>
    <row r="149" ht="12.75" hidden="1" customHeight="1"/>
    <row r="150" ht="12.75" hidden="1" customHeight="1"/>
    <row r="151" ht="12.75" hidden="1" customHeight="1"/>
    <row r="152" ht="12.75" hidden="1" customHeight="1"/>
    <row r="153" ht="12.75" hidden="1" customHeight="1"/>
    <row r="154" ht="12.75" hidden="1" customHeight="1"/>
    <row r="155" ht="12.75" hidden="1" customHeight="1"/>
    <row r="156" ht="12.75" hidden="1" customHeight="1"/>
    <row r="157" ht="12.75" hidden="1" customHeight="1"/>
    <row r="158" ht="12.75" hidden="1" customHeight="1"/>
    <row r="159" ht="12.75" hidden="1" customHeight="1"/>
    <row r="160" ht="12.75" hidden="1" customHeight="1"/>
    <row r="161" ht="12.75" hidden="1" customHeight="1"/>
    <row r="162" ht="12.75" hidden="1" customHeight="1"/>
    <row r="163" ht="12.75" hidden="1" customHeight="1"/>
    <row r="164" ht="12.75" hidden="1" customHeight="1"/>
    <row r="165" ht="12.75" hidden="1" customHeight="1"/>
    <row r="166" ht="12.75" hidden="1" customHeight="1"/>
    <row r="167" ht="12.75" hidden="1" customHeight="1"/>
    <row r="168" ht="12.75" hidden="1" customHeight="1"/>
    <row r="169" ht="12.75" hidden="1" customHeight="1"/>
    <row r="170" ht="12.75" hidden="1" customHeight="1"/>
    <row r="171" ht="12.75" hidden="1" customHeight="1"/>
    <row r="172" ht="12.75" hidden="1" customHeight="1"/>
    <row r="173" ht="12.75" hidden="1" customHeight="1"/>
    <row r="174" ht="12.75" hidden="1" customHeight="1"/>
    <row r="175" ht="12.75" hidden="1" customHeight="1"/>
    <row r="176" ht="12.75" hidden="1" customHeight="1"/>
    <row r="177" ht="12.75" hidden="1" customHeight="1"/>
    <row r="178" ht="12.75" hidden="1" customHeight="1"/>
    <row r="179" ht="12.75" hidden="1" customHeight="1"/>
    <row r="180" ht="12.75" hidden="1" customHeight="1"/>
  </sheetData>
  <mergeCells count="12">
    <mergeCell ref="K44:N44"/>
    <mergeCell ref="I5:Q7"/>
    <mergeCell ref="B25:C26"/>
    <mergeCell ref="B27:C28"/>
    <mergeCell ref="B29:C30"/>
    <mergeCell ref="B31:C32"/>
    <mergeCell ref="N10:Q11"/>
    <mergeCell ref="B11:B12"/>
    <mergeCell ref="J11:J12"/>
    <mergeCell ref="K11:K12"/>
    <mergeCell ref="N12:Q14"/>
    <mergeCell ref="C6:D6"/>
  </mergeCells>
  <conditionalFormatting sqref="J13">
    <cfRule type="cellIs" dxfId="4" priority="2" operator="greaterThan">
      <formula>1</formula>
    </cfRule>
  </conditionalFormatting>
  <conditionalFormatting sqref="K13:K14">
    <cfRule type="expression" dxfId="3" priority="1">
      <formula>K13&lt;0</formula>
    </cfRule>
  </conditionalFormatting>
  <dataValidations count="4">
    <dataValidation showInputMessage="1" showErrorMessage="1" sqref="F6" xr:uid="{00000000-0002-0000-0100-000000000000}"/>
    <dataValidation type="list" showInputMessage="1" showErrorMessage="1" sqref="F7" xr:uid="{00000000-0002-0000-0100-000001000000}">
      <formula1>Mes</formula1>
    </dataValidation>
    <dataValidation type="list" allowBlank="1" showInputMessage="1" showErrorMessage="1" sqref="D7" xr:uid="{00000000-0002-0000-0100-000002000000}">
      <formula1>Estados2020</formula1>
    </dataValidation>
    <dataValidation type="list" allowBlank="1" showInputMessage="1" showErrorMessage="1" sqref="C6:D6" xr:uid="{00000000-0002-0000-0100-000003000000}">
      <formula1>$A$52:$A$84</formula1>
    </dataValidation>
  </dataValidations>
  <printOptions horizontalCentered="1"/>
  <pageMargins left="0.23622047244094491" right="0.23622047244094491" top="0.74803149606299213" bottom="1.1417322834645669" header="0.31496062992125984" footer="0.31496062992125984"/>
  <pageSetup scale="38" orientation="landscape" r:id="rId1"/>
  <headerFooter>
    <oddHeader>&amp;C&amp;G</oddHeader>
    <oddFooter>&amp;C&amp;P/&amp;N&amp;R&amp;G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5">
    <pageSetUpPr fitToPage="1"/>
  </sheetPr>
  <dimension ref="A1:O294"/>
  <sheetViews>
    <sheetView showGridLines="0" zoomScale="70" zoomScaleNormal="70" zoomScaleSheetLayoutView="100" workbookViewId="0">
      <selection activeCell="J93" sqref="J93:M94"/>
    </sheetView>
  </sheetViews>
  <sheetFormatPr baseColWidth="10" defaultColWidth="11.42578125" defaultRowHeight="0" customHeight="1" zeroHeight="1"/>
  <cols>
    <col min="1" max="1" width="7.85546875" style="66" customWidth="1"/>
    <col min="2" max="2" width="21.7109375" style="43" customWidth="1"/>
    <col min="3" max="3" width="17" style="43" customWidth="1"/>
    <col min="4" max="4" width="28.7109375" style="43" customWidth="1"/>
    <col min="5" max="5" width="30.28515625" style="43" customWidth="1"/>
    <col min="6" max="6" width="29.28515625" style="43" customWidth="1"/>
    <col min="7" max="7" width="20" style="43" hidden="1" customWidth="1"/>
    <col min="8" max="10" width="26.28515625" style="43" bestFit="1" customWidth="1"/>
    <col min="11" max="11" width="24.85546875" style="43" hidden="1" customWidth="1"/>
    <col min="12" max="12" width="26.42578125" style="43" customWidth="1"/>
    <col min="13" max="15" width="24.85546875" style="43" customWidth="1"/>
    <col min="16" max="17" width="11.42578125" style="43" customWidth="1"/>
    <col min="18" max="16384" width="11.42578125" style="43"/>
  </cols>
  <sheetData>
    <row r="1" spans="1:15" ht="13.5">
      <c r="G1" s="67" t="s">
        <v>55</v>
      </c>
      <c r="K1" s="67" t="s">
        <v>55</v>
      </c>
    </row>
    <row r="2" spans="1:15" s="44" customFormat="1" ht="27">
      <c r="A2" s="46"/>
      <c r="B2" s="240" t="s">
        <v>24</v>
      </c>
      <c r="C2" s="240"/>
      <c r="D2" s="240"/>
      <c r="E2" s="240"/>
      <c r="F2" s="240"/>
      <c r="G2" s="240"/>
      <c r="H2" s="240"/>
      <c r="I2" s="240"/>
      <c r="J2" s="240"/>
      <c r="K2" s="240"/>
      <c r="L2" s="240"/>
      <c r="M2" s="240"/>
      <c r="N2" s="240"/>
      <c r="O2" s="240"/>
    </row>
    <row r="3" spans="1:15" s="44" customFormat="1" ht="24.75" customHeight="1">
      <c r="A3" s="46"/>
    </row>
    <row r="4" spans="1:15" s="44" customFormat="1" ht="21.75" customHeight="1">
      <c r="A4" s="46"/>
      <c r="B4" s="242" t="s">
        <v>56</v>
      </c>
      <c r="C4" s="242"/>
      <c r="D4" s="242"/>
      <c r="E4" s="243"/>
      <c r="F4" s="243"/>
      <c r="G4" s="68"/>
      <c r="H4" s="45"/>
      <c r="I4" s="241" t="s">
        <v>13</v>
      </c>
      <c r="J4" s="242"/>
      <c r="K4" s="242"/>
      <c r="L4" s="242"/>
      <c r="M4" s="242"/>
      <c r="N4" s="242"/>
      <c r="O4" s="242"/>
    </row>
    <row r="5" spans="1:15" s="44" customFormat="1" ht="33" customHeight="1">
      <c r="A5" s="46"/>
      <c r="B5" s="45"/>
      <c r="C5" s="45"/>
      <c r="D5" s="45"/>
      <c r="E5" s="45"/>
      <c r="F5" s="45"/>
      <c r="G5" s="45"/>
      <c r="H5" s="45"/>
      <c r="I5" s="316" t="s">
        <v>99</v>
      </c>
      <c r="J5" s="316"/>
      <c r="K5" s="316"/>
      <c r="L5" s="316"/>
      <c r="M5" s="316"/>
      <c r="N5" s="316"/>
      <c r="O5" s="316"/>
    </row>
    <row r="6" spans="1:15" s="44" customFormat="1" ht="33" customHeight="1">
      <c r="A6" s="46"/>
      <c r="B6" s="126" t="s">
        <v>6</v>
      </c>
      <c r="C6" s="314" t="s">
        <v>125</v>
      </c>
      <c r="D6" s="314"/>
      <c r="E6" s="126" t="s">
        <v>105</v>
      </c>
      <c r="F6" s="42" t="s">
        <v>152</v>
      </c>
      <c r="G6" s="11"/>
      <c r="H6" s="6"/>
      <c r="I6" s="316"/>
      <c r="J6" s="316"/>
      <c r="K6" s="316"/>
      <c r="L6" s="316"/>
      <c r="M6" s="316"/>
      <c r="N6" s="316"/>
      <c r="O6" s="316"/>
    </row>
    <row r="7" spans="1:15" s="44" customFormat="1" ht="33" customHeight="1">
      <c r="A7" s="46"/>
      <c r="B7" s="11"/>
      <c r="C7" s="47" t="s">
        <v>11</v>
      </c>
      <c r="D7" s="11"/>
      <c r="E7" s="11"/>
      <c r="F7" s="8"/>
      <c r="G7" s="8"/>
      <c r="H7" s="69"/>
      <c r="I7" s="316"/>
      <c r="J7" s="316"/>
      <c r="K7" s="316"/>
      <c r="L7" s="316"/>
      <c r="M7" s="316"/>
      <c r="N7" s="316"/>
      <c r="O7" s="316"/>
    </row>
    <row r="8" spans="1:15" ht="18" customHeight="1">
      <c r="B8" s="49"/>
      <c r="C8" s="49"/>
      <c r="D8" s="49"/>
      <c r="E8" s="49"/>
      <c r="F8" s="49"/>
      <c r="G8" s="49"/>
      <c r="H8" s="49"/>
      <c r="I8" s="70"/>
      <c r="J8" s="70"/>
      <c r="K8" s="70"/>
      <c r="L8" s="70"/>
      <c r="M8" s="70"/>
      <c r="N8" s="70"/>
      <c r="O8" s="70"/>
    </row>
    <row r="9" spans="1:15" ht="18.75" customHeight="1">
      <c r="A9" s="46"/>
      <c r="B9" s="77"/>
      <c r="C9" s="302" t="s">
        <v>27</v>
      </c>
      <c r="D9" s="245" t="s">
        <v>28</v>
      </c>
      <c r="E9" s="245"/>
      <c r="F9" s="245"/>
      <c r="G9" s="247"/>
      <c r="H9" s="246"/>
      <c r="I9" s="245" t="s">
        <v>29</v>
      </c>
      <c r="J9" s="247"/>
      <c r="K9" s="247"/>
      <c r="L9" s="246"/>
      <c r="M9" s="317" t="s">
        <v>30</v>
      </c>
      <c r="N9" s="317" t="s">
        <v>98</v>
      </c>
      <c r="O9" s="77"/>
    </row>
    <row r="10" spans="1:15" ht="72.75" customHeight="1">
      <c r="A10" s="46"/>
      <c r="B10" s="77"/>
      <c r="C10" s="302"/>
      <c r="D10" s="250" t="s">
        <v>32</v>
      </c>
      <c r="E10" s="250" t="s">
        <v>33</v>
      </c>
      <c r="F10" s="250" t="s">
        <v>57</v>
      </c>
      <c r="G10" s="250" t="s">
        <v>58</v>
      </c>
      <c r="H10" s="250" t="s">
        <v>59</v>
      </c>
      <c r="I10" s="250" t="s">
        <v>60</v>
      </c>
      <c r="J10" s="250" t="s">
        <v>61</v>
      </c>
      <c r="K10" s="250"/>
      <c r="L10" s="250" t="s">
        <v>62</v>
      </c>
      <c r="M10" s="318"/>
      <c r="N10" s="318"/>
      <c r="O10" s="77"/>
    </row>
    <row r="11" spans="1:15" ht="19.5" hidden="1">
      <c r="A11" s="72"/>
      <c r="B11" s="77"/>
      <c r="C11" s="133">
        <v>1000</v>
      </c>
      <c r="D11" s="152">
        <v>0</v>
      </c>
      <c r="E11" s="152">
        <v>0</v>
      </c>
      <c r="F11" s="152">
        <v>0</v>
      </c>
      <c r="G11" s="153">
        <v>0</v>
      </c>
      <c r="H11" s="153">
        <f>+G11+J11</f>
        <v>0</v>
      </c>
      <c r="I11" s="152">
        <v>0</v>
      </c>
      <c r="J11" s="154">
        <v>0</v>
      </c>
      <c r="K11" s="154"/>
      <c r="L11" s="154">
        <v>0</v>
      </c>
      <c r="M11" s="135">
        <f>IFERROR((H11+L11)/E11,0)</f>
        <v>0</v>
      </c>
      <c r="N11" s="152">
        <f>+F11-H11-L11</f>
        <v>0</v>
      </c>
      <c r="O11" s="77"/>
    </row>
    <row r="12" spans="1:15" ht="19.5">
      <c r="A12" s="72"/>
      <c r="B12" s="77"/>
      <c r="C12" s="248">
        <v>2000</v>
      </c>
      <c r="D12" s="152">
        <f t="shared" ref="D12:I12" si="0">+SUMIF($C$27:$C$85,"&lt;29999",H$27:H$85)</f>
        <v>1900523</v>
      </c>
      <c r="E12" s="152">
        <f t="shared" si="0"/>
        <v>1900523</v>
      </c>
      <c r="F12" s="152">
        <f t="shared" si="0"/>
        <v>539000</v>
      </c>
      <c r="G12" s="152">
        <f t="shared" si="0"/>
        <v>102218.37</v>
      </c>
      <c r="H12" s="153">
        <f t="shared" si="0"/>
        <v>192175.04999999996</v>
      </c>
      <c r="I12" s="152">
        <f t="shared" si="0"/>
        <v>169500</v>
      </c>
      <c r="J12" s="152">
        <f>+SUMIF($C$27:$C$85,"&lt;29999",O$27:O$85)</f>
        <v>89956.68</v>
      </c>
      <c r="K12" s="152"/>
      <c r="L12" s="152">
        <f>+SUMIF($C$27:$C$85,"&lt;29999",N$27:N$85)</f>
        <v>0</v>
      </c>
      <c r="M12" s="135">
        <f>IFERROR((H12+L12)/E12,0)</f>
        <v>0.10111692939259349</v>
      </c>
      <c r="N12" s="152">
        <f>+F12-H12-L12</f>
        <v>346824.95000000007</v>
      </c>
      <c r="O12" s="77"/>
    </row>
    <row r="13" spans="1:15" ht="19.5">
      <c r="A13" s="72"/>
      <c r="B13" s="77"/>
      <c r="C13" s="248">
        <v>3000</v>
      </c>
      <c r="D13" s="152">
        <f t="shared" ref="D13:I13" si="1">+SUMIF($C$27:$C$85,"&lt;39999",H$27:H$85)-SUMIF($C$27:$C$85,"&lt;29999",H$27:H$85)</f>
        <v>6123003</v>
      </c>
      <c r="E13" s="152">
        <f t="shared" si="1"/>
        <v>6123003</v>
      </c>
      <c r="F13" s="152">
        <f t="shared" si="1"/>
        <v>1900841</v>
      </c>
      <c r="G13" s="152">
        <f t="shared" si="1"/>
        <v>728764.7</v>
      </c>
      <c r="H13" s="153">
        <f t="shared" si="1"/>
        <v>1185732.58</v>
      </c>
      <c r="I13" s="152">
        <f t="shared" si="1"/>
        <v>522525</v>
      </c>
      <c r="J13" s="152">
        <f>+SUMIF($C$27:$C$85,"&lt;39999",O$27:O$85)-SUMIF($C$27:$C$85,"&lt;29999",O$27:O$85)</f>
        <v>456967.87999999995</v>
      </c>
      <c r="K13" s="152"/>
      <c r="L13" s="152">
        <f>+SUMIF($C$27:$C$85,"&lt;39999",N$27:N$85)-SUMIF($C$27:$C$85,"&lt;29999",N$27:N$85)</f>
        <v>0</v>
      </c>
      <c r="M13" s="135">
        <f>IFERROR((H13+L13)/E13,0)</f>
        <v>0.1936521311519854</v>
      </c>
      <c r="N13" s="152">
        <f>+F13-H13-L13</f>
        <v>715108.41999999993</v>
      </c>
      <c r="O13" s="77"/>
    </row>
    <row r="14" spans="1:15" ht="19.5">
      <c r="A14" s="72"/>
      <c r="B14" s="77"/>
      <c r="C14" s="248">
        <v>4000</v>
      </c>
      <c r="D14" s="152">
        <f t="shared" ref="D14:I14" si="2">+SUMIF($C$27:$C$85,"&lt;49999",H$27:H$85)-SUMIF($C$27:$C$85,"&lt;39999",H$27:H$85)</f>
        <v>6251788</v>
      </c>
      <c r="E14" s="152">
        <f t="shared" si="2"/>
        <v>6251788</v>
      </c>
      <c r="F14" s="152">
        <f t="shared" si="2"/>
        <v>1700000</v>
      </c>
      <c r="G14" s="152">
        <f t="shared" si="2"/>
        <v>455290.00000000012</v>
      </c>
      <c r="H14" s="153">
        <f t="shared" si="2"/>
        <v>455290.00000000047</v>
      </c>
      <c r="I14" s="152">
        <f t="shared" si="2"/>
        <v>450000</v>
      </c>
      <c r="J14" s="152">
        <f>+SUMIF($C$27:$C$85,"&lt;49999",O$27:O$85)-SUMIF($C$27:$C$85,"&lt;39999",O$27:O$85)</f>
        <v>0</v>
      </c>
      <c r="K14" s="152"/>
      <c r="L14" s="152">
        <f>+SUMIF($C$27:$C$85,"&lt;49999",N$27:N$85)-SUMIF($C$27:$C$85,"&lt;39999",N$27:N$85)</f>
        <v>0</v>
      </c>
      <c r="M14" s="135">
        <f>IFERROR((H14+L14)/E14,0)</f>
        <v>7.2825566062061045E-2</v>
      </c>
      <c r="N14" s="152">
        <f>+F14-H14-L14</f>
        <v>1244709.9999999995</v>
      </c>
      <c r="O14" s="77"/>
    </row>
    <row r="15" spans="1:15" ht="19.5">
      <c r="B15" s="77"/>
      <c r="C15" s="248" t="s">
        <v>39</v>
      </c>
      <c r="D15" s="155">
        <f>+SUM(D11:D14)</f>
        <v>14275314</v>
      </c>
      <c r="E15" s="155">
        <f>+SUM(E11:E14)</f>
        <v>14275314</v>
      </c>
      <c r="F15" s="155">
        <f>+SUM(F11:F14)</f>
        <v>4139841</v>
      </c>
      <c r="G15" s="155">
        <f t="shared" ref="G15:L15" si="3">+SUM(G11:G14)</f>
        <v>1286273.07</v>
      </c>
      <c r="H15" s="155">
        <f t="shared" si="3"/>
        <v>1833197.6300000006</v>
      </c>
      <c r="I15" s="155">
        <f t="shared" si="3"/>
        <v>1142025</v>
      </c>
      <c r="J15" s="155">
        <f t="shared" si="3"/>
        <v>546924.55999999994</v>
      </c>
      <c r="K15" s="155"/>
      <c r="L15" s="155">
        <f t="shared" si="3"/>
        <v>0</v>
      </c>
      <c r="M15" s="156">
        <f>IFERROR((H15+L15)/E15,0)</f>
        <v>0.12841732448056839</v>
      </c>
      <c r="N15" s="155">
        <f>+F15-H15-L15</f>
        <v>2306643.3699999992</v>
      </c>
      <c r="O15" s="77"/>
    </row>
    <row r="16" spans="1:15" ht="18.75">
      <c r="B16" s="77"/>
      <c r="C16" s="1" t="s">
        <v>103</v>
      </c>
      <c r="D16" s="13"/>
      <c r="E16" s="13"/>
      <c r="F16" s="13"/>
      <c r="G16" s="13"/>
      <c r="H16" s="13"/>
      <c r="I16" s="13"/>
      <c r="J16" s="13"/>
      <c r="K16" s="13"/>
      <c r="L16" s="157"/>
      <c r="M16" s="158"/>
      <c r="N16" s="77"/>
      <c r="O16" s="77"/>
    </row>
    <row r="17" spans="1:15" ht="19.5">
      <c r="B17" s="129"/>
      <c r="C17" s="129"/>
      <c r="D17" s="159"/>
      <c r="E17" s="159"/>
      <c r="F17" s="159"/>
      <c r="G17" s="159"/>
      <c r="H17" s="159"/>
      <c r="I17" s="77"/>
      <c r="J17" s="77"/>
      <c r="K17" s="77"/>
      <c r="L17" s="77"/>
      <c r="M17" s="77"/>
      <c r="N17" s="77"/>
      <c r="O17" s="77"/>
    </row>
    <row r="18" spans="1:15" ht="32.25" customHeight="1">
      <c r="B18" s="319" t="s">
        <v>63</v>
      </c>
      <c r="C18" s="319"/>
      <c r="D18" s="319"/>
      <c r="E18" s="319"/>
      <c r="F18" s="319"/>
      <c r="G18" s="319"/>
      <c r="H18" s="319"/>
      <c r="I18" s="319"/>
      <c r="J18" s="319"/>
      <c r="K18" s="319"/>
      <c r="L18" s="319"/>
      <c r="M18" s="319"/>
      <c r="N18" s="319"/>
      <c r="O18" s="319"/>
    </row>
    <row r="19" spans="1:15" ht="108" customHeight="1">
      <c r="B19" s="160">
        <v>2000</v>
      </c>
      <c r="C19" s="321" t="s">
        <v>214</v>
      </c>
      <c r="D19" s="321"/>
      <c r="E19" s="321"/>
      <c r="F19" s="160">
        <v>3000</v>
      </c>
      <c r="G19" s="161"/>
      <c r="H19" s="321" t="s">
        <v>214</v>
      </c>
      <c r="I19" s="321"/>
      <c r="J19" s="321"/>
      <c r="K19" s="162"/>
      <c r="L19" s="160">
        <v>4000</v>
      </c>
      <c r="M19" s="321" t="s">
        <v>214</v>
      </c>
      <c r="N19" s="321"/>
      <c r="O19" s="321"/>
    </row>
    <row r="20" spans="1:15" ht="18.75">
      <c r="B20" s="163"/>
      <c r="C20" s="163"/>
      <c r="D20" s="164"/>
      <c r="E20" s="164"/>
      <c r="F20" s="164"/>
      <c r="G20" s="164"/>
      <c r="H20" s="164"/>
      <c r="I20" s="164"/>
      <c r="J20" s="164"/>
      <c r="K20" s="164"/>
      <c r="L20" s="164"/>
      <c r="M20" s="164"/>
      <c r="N20" s="77"/>
      <c r="O20" s="77"/>
    </row>
    <row r="21" spans="1:15" ht="19.5">
      <c r="B21" s="165" t="s">
        <v>64</v>
      </c>
      <c r="C21" s="165"/>
      <c r="D21" s="165"/>
      <c r="E21" s="165"/>
      <c r="F21" s="165"/>
      <c r="G21" s="165"/>
      <c r="H21" s="165"/>
      <c r="I21" s="165"/>
      <c r="J21" s="165"/>
      <c r="K21" s="165"/>
      <c r="L21" s="165"/>
      <c r="M21" s="165"/>
      <c r="N21" s="77"/>
      <c r="O21" s="77"/>
    </row>
    <row r="22" spans="1:15" ht="18.75">
      <c r="B22" s="73"/>
      <c r="C22" s="73"/>
      <c r="D22" s="73"/>
      <c r="E22" s="73"/>
      <c r="F22" s="73"/>
      <c r="G22" s="73"/>
      <c r="H22" s="73"/>
      <c r="I22" s="73"/>
      <c r="J22" s="73"/>
      <c r="K22" s="73"/>
      <c r="L22" s="73"/>
      <c r="M22" s="73"/>
      <c r="N22" s="73"/>
      <c r="O22" s="73"/>
    </row>
    <row r="23" spans="1:15" ht="18.75" customHeight="1">
      <c r="B23" s="73"/>
      <c r="C23" s="73"/>
      <c r="D23" s="73"/>
      <c r="E23" s="73"/>
      <c r="F23" s="166"/>
      <c r="G23" s="166"/>
      <c r="H23" s="166"/>
      <c r="I23" s="166"/>
      <c r="J23" s="166"/>
      <c r="K23" s="167" t="s">
        <v>55</v>
      </c>
      <c r="L23" s="166"/>
      <c r="M23" s="166"/>
      <c r="N23" s="166"/>
      <c r="O23" s="166"/>
    </row>
    <row r="24" spans="1:15" ht="18.75" customHeight="1">
      <c r="B24" s="168"/>
      <c r="C24" s="168"/>
      <c r="D24" s="168"/>
      <c r="E24" s="168"/>
      <c r="F24" s="168"/>
      <c r="G24" s="168"/>
      <c r="H24" s="168"/>
      <c r="I24" s="168"/>
      <c r="J24" s="168"/>
      <c r="K24" s="168"/>
      <c r="L24" s="168"/>
      <c r="M24" s="168"/>
      <c r="N24" s="169"/>
      <c r="O24" s="169"/>
    </row>
    <row r="25" spans="1:15" s="59" customFormat="1" ht="21.75" customHeight="1">
      <c r="A25" s="82"/>
      <c r="B25" s="13"/>
      <c r="C25" s="13"/>
      <c r="D25" s="13"/>
      <c r="E25" s="13"/>
      <c r="F25" s="13"/>
      <c r="G25" s="13"/>
      <c r="H25" s="322" t="s">
        <v>41</v>
      </c>
      <c r="I25" s="323"/>
      <c r="J25" s="323"/>
      <c r="K25" s="323"/>
      <c r="L25" s="324"/>
      <c r="M25" s="322" t="s">
        <v>42</v>
      </c>
      <c r="N25" s="323"/>
      <c r="O25" s="324"/>
    </row>
    <row r="26" spans="1:15" ht="69" customHeight="1">
      <c r="B26" s="248" t="s">
        <v>43</v>
      </c>
      <c r="C26" s="249" t="s">
        <v>44</v>
      </c>
      <c r="D26" s="245" t="s">
        <v>45</v>
      </c>
      <c r="E26" s="247"/>
      <c r="F26" s="247"/>
      <c r="G26" s="247"/>
      <c r="H26" s="250" t="s">
        <v>32</v>
      </c>
      <c r="I26" s="250" t="s">
        <v>33</v>
      </c>
      <c r="J26" s="250" t="s">
        <v>34</v>
      </c>
      <c r="K26" s="250" t="s">
        <v>35</v>
      </c>
      <c r="L26" s="250" t="s">
        <v>35</v>
      </c>
      <c r="M26" s="249" t="s">
        <v>46</v>
      </c>
      <c r="N26" s="249" t="s">
        <v>47</v>
      </c>
      <c r="O26" s="248" t="s">
        <v>48</v>
      </c>
    </row>
    <row r="27" spans="1:15" ht="21.75" customHeight="1">
      <c r="B27" s="315" t="s">
        <v>49</v>
      </c>
      <c r="C27" s="170">
        <v>43801</v>
      </c>
      <c r="D27" s="171" t="s">
        <v>50</v>
      </c>
      <c r="E27" s="172"/>
      <c r="F27" s="172"/>
      <c r="G27" s="172"/>
      <c r="H27" s="173">
        <v>2951788</v>
      </c>
      <c r="I27" s="173">
        <v>2951788</v>
      </c>
      <c r="J27" s="173">
        <v>750000</v>
      </c>
      <c r="K27" s="173">
        <v>251950</v>
      </c>
      <c r="L27" s="174">
        <f>+K27+O27</f>
        <v>251950</v>
      </c>
      <c r="M27" s="173">
        <v>200000</v>
      </c>
      <c r="N27" s="175">
        <v>0</v>
      </c>
      <c r="O27" s="175">
        <v>0</v>
      </c>
    </row>
    <row r="28" spans="1:15" ht="21.75" customHeight="1">
      <c r="B28" s="315"/>
      <c r="C28" s="170"/>
      <c r="D28" s="171"/>
      <c r="E28" s="172"/>
      <c r="F28" s="176"/>
      <c r="G28" s="176"/>
      <c r="H28" s="177"/>
      <c r="I28" s="177"/>
      <c r="J28" s="177"/>
      <c r="K28" s="177"/>
      <c r="L28" s="178"/>
      <c r="M28" s="177"/>
      <c r="N28" s="175"/>
      <c r="O28" s="175"/>
    </row>
    <row r="29" spans="1:15" ht="21.75" customHeight="1">
      <c r="A29" s="66">
        <v>98212</v>
      </c>
      <c r="B29" s="315"/>
      <c r="C29" s="179"/>
      <c r="D29" s="180" t="s">
        <v>65</v>
      </c>
      <c r="E29" s="180"/>
      <c r="F29" s="180"/>
      <c r="G29" s="180"/>
      <c r="H29" s="181">
        <f t="shared" ref="H29:O29" si="4">+SUM(H27:H28)</f>
        <v>2951788</v>
      </c>
      <c r="I29" s="181">
        <f t="shared" si="4"/>
        <v>2951788</v>
      </c>
      <c r="J29" s="181">
        <f t="shared" si="4"/>
        <v>750000</v>
      </c>
      <c r="K29" s="181">
        <f t="shared" si="4"/>
        <v>251950</v>
      </c>
      <c r="L29" s="182">
        <f t="shared" si="4"/>
        <v>251950</v>
      </c>
      <c r="M29" s="181">
        <f t="shared" si="4"/>
        <v>200000</v>
      </c>
      <c r="N29" s="183">
        <f t="shared" si="4"/>
        <v>0</v>
      </c>
      <c r="O29" s="183">
        <f t="shared" si="4"/>
        <v>0</v>
      </c>
    </row>
    <row r="30" spans="1:15" ht="26.25" customHeight="1">
      <c r="A30" s="66">
        <v>78500</v>
      </c>
      <c r="B30" s="315" t="s">
        <v>52</v>
      </c>
      <c r="C30" s="170">
        <v>43801</v>
      </c>
      <c r="D30" s="171" t="s">
        <v>50</v>
      </c>
      <c r="E30" s="172"/>
      <c r="F30" s="184"/>
      <c r="G30" s="184"/>
      <c r="H30" s="173">
        <v>350000</v>
      </c>
      <c r="I30" s="173">
        <v>350000</v>
      </c>
      <c r="J30" s="173">
        <v>100000</v>
      </c>
      <c r="K30" s="173">
        <v>28000</v>
      </c>
      <c r="L30" s="174">
        <f>+K30+O30</f>
        <v>28000</v>
      </c>
      <c r="M30" s="173">
        <v>25000</v>
      </c>
      <c r="N30" s="175">
        <v>0</v>
      </c>
      <c r="O30" s="175">
        <v>0</v>
      </c>
    </row>
    <row r="31" spans="1:15" ht="26.25" customHeight="1">
      <c r="A31" s="66">
        <v>11000</v>
      </c>
      <c r="B31" s="315"/>
      <c r="C31" s="170"/>
      <c r="D31" s="171"/>
      <c r="E31" s="172"/>
      <c r="F31" s="172"/>
      <c r="G31" s="172"/>
      <c r="H31" s="177"/>
      <c r="I31" s="177"/>
      <c r="J31" s="177"/>
      <c r="K31" s="177"/>
      <c r="L31" s="178"/>
      <c r="M31" s="177"/>
      <c r="N31" s="175"/>
      <c r="O31" s="175"/>
    </row>
    <row r="32" spans="1:15" ht="26.25" customHeight="1">
      <c r="A32" s="66">
        <v>0</v>
      </c>
      <c r="B32" s="315"/>
      <c r="C32" s="185"/>
      <c r="D32" s="186" t="s">
        <v>66</v>
      </c>
      <c r="E32" s="186"/>
      <c r="F32" s="187"/>
      <c r="G32" s="187"/>
      <c r="H32" s="181">
        <f t="shared" ref="H32:O32" si="5">+SUM(H30:H31)</f>
        <v>350000</v>
      </c>
      <c r="I32" s="181">
        <f t="shared" si="5"/>
        <v>350000</v>
      </c>
      <c r="J32" s="181">
        <f t="shared" si="5"/>
        <v>100000</v>
      </c>
      <c r="K32" s="181">
        <f t="shared" si="5"/>
        <v>28000</v>
      </c>
      <c r="L32" s="182">
        <f t="shared" si="5"/>
        <v>28000</v>
      </c>
      <c r="M32" s="181">
        <f t="shared" si="5"/>
        <v>25000</v>
      </c>
      <c r="N32" s="183">
        <f t="shared" si="5"/>
        <v>0</v>
      </c>
      <c r="O32" s="183">
        <f t="shared" si="5"/>
        <v>0</v>
      </c>
    </row>
    <row r="33" spans="1:15" ht="21.75" customHeight="1">
      <c r="A33" s="66">
        <v>85000</v>
      </c>
      <c r="B33" s="315" t="s">
        <v>53</v>
      </c>
      <c r="C33" s="170">
        <v>43801</v>
      </c>
      <c r="D33" s="171" t="s">
        <v>50</v>
      </c>
      <c r="E33" s="172"/>
      <c r="F33" s="172"/>
      <c r="G33" s="172"/>
      <c r="H33" s="173">
        <v>350000</v>
      </c>
      <c r="I33" s="173">
        <v>350000</v>
      </c>
      <c r="J33" s="173">
        <v>100000</v>
      </c>
      <c r="K33" s="173">
        <v>4340</v>
      </c>
      <c r="L33" s="174">
        <f>+K33+O33</f>
        <v>4340</v>
      </c>
      <c r="M33" s="173">
        <v>25000</v>
      </c>
      <c r="N33" s="175">
        <v>0</v>
      </c>
      <c r="O33" s="175">
        <v>0</v>
      </c>
    </row>
    <row r="34" spans="1:15" ht="21.75" customHeight="1">
      <c r="A34" s="66">
        <v>48000</v>
      </c>
      <c r="B34" s="315"/>
      <c r="C34" s="170"/>
      <c r="D34" s="171"/>
      <c r="E34" s="172"/>
      <c r="F34" s="172"/>
      <c r="G34" s="172"/>
      <c r="H34" s="173"/>
      <c r="I34" s="173"/>
      <c r="J34" s="173"/>
      <c r="K34" s="173"/>
      <c r="L34" s="174"/>
      <c r="M34" s="173"/>
      <c r="N34" s="175"/>
      <c r="O34" s="175"/>
    </row>
    <row r="35" spans="1:15" ht="21.75" customHeight="1">
      <c r="A35" s="66">
        <v>29296</v>
      </c>
      <c r="B35" s="315"/>
      <c r="C35" s="179"/>
      <c r="D35" s="180" t="s">
        <v>67</v>
      </c>
      <c r="E35" s="180"/>
      <c r="F35" s="180"/>
      <c r="G35" s="180"/>
      <c r="H35" s="181">
        <f t="shared" ref="H35:O35" si="6">+SUM(H33:H34)</f>
        <v>350000</v>
      </c>
      <c r="I35" s="181">
        <f t="shared" si="6"/>
        <v>350000</v>
      </c>
      <c r="J35" s="181">
        <f t="shared" si="6"/>
        <v>100000</v>
      </c>
      <c r="K35" s="181">
        <f t="shared" si="6"/>
        <v>4340</v>
      </c>
      <c r="L35" s="182">
        <f t="shared" si="6"/>
        <v>4340</v>
      </c>
      <c r="M35" s="181">
        <f t="shared" si="6"/>
        <v>25000</v>
      </c>
      <c r="N35" s="183">
        <f t="shared" si="6"/>
        <v>0</v>
      </c>
      <c r="O35" s="183">
        <f t="shared" si="6"/>
        <v>0</v>
      </c>
    </row>
    <row r="36" spans="1:15" ht="21.75" customHeight="1">
      <c r="A36" s="66">
        <v>3000</v>
      </c>
      <c r="B36" s="315" t="s">
        <v>54</v>
      </c>
      <c r="C36" s="170">
        <v>43801</v>
      </c>
      <c r="D36" s="171" t="s">
        <v>50</v>
      </c>
      <c r="E36" s="172"/>
      <c r="F36" s="172"/>
      <c r="G36" s="172"/>
      <c r="H36" s="173">
        <v>2600000</v>
      </c>
      <c r="I36" s="173">
        <v>2600000</v>
      </c>
      <c r="J36" s="173">
        <v>750000</v>
      </c>
      <c r="K36" s="173">
        <v>171000</v>
      </c>
      <c r="L36" s="174">
        <f>+K36+O36</f>
        <v>171000</v>
      </c>
      <c r="M36" s="173">
        <v>200000</v>
      </c>
      <c r="N36" s="175">
        <v>0</v>
      </c>
      <c r="O36" s="175">
        <v>0</v>
      </c>
    </row>
    <row r="37" spans="1:15" ht="21.75" customHeight="1">
      <c r="A37" s="66">
        <v>8000</v>
      </c>
      <c r="B37" s="315"/>
      <c r="C37" s="170"/>
      <c r="D37" s="171"/>
      <c r="E37" s="172"/>
      <c r="F37" s="172"/>
      <c r="G37" s="172"/>
      <c r="H37" s="173"/>
      <c r="I37" s="173"/>
      <c r="J37" s="173"/>
      <c r="K37" s="173"/>
      <c r="L37" s="174"/>
      <c r="M37" s="173"/>
      <c r="N37" s="175"/>
      <c r="O37" s="175"/>
    </row>
    <row r="38" spans="1:15" ht="21.75" customHeight="1">
      <c r="A38" s="66">
        <v>2000</v>
      </c>
      <c r="B38" s="315"/>
      <c r="C38" s="179"/>
      <c r="D38" s="180" t="s">
        <v>68</v>
      </c>
      <c r="E38" s="180"/>
      <c r="F38" s="180"/>
      <c r="G38" s="180"/>
      <c r="H38" s="181">
        <f t="shared" ref="H38:O38" si="7">+SUM(H36:H37)</f>
        <v>2600000</v>
      </c>
      <c r="I38" s="181">
        <f t="shared" si="7"/>
        <v>2600000</v>
      </c>
      <c r="J38" s="181">
        <f t="shared" si="7"/>
        <v>750000</v>
      </c>
      <c r="K38" s="181">
        <f t="shared" si="7"/>
        <v>171000</v>
      </c>
      <c r="L38" s="182">
        <f t="shared" si="7"/>
        <v>171000</v>
      </c>
      <c r="M38" s="181">
        <f t="shared" si="7"/>
        <v>200000</v>
      </c>
      <c r="N38" s="183">
        <f t="shared" si="7"/>
        <v>0</v>
      </c>
      <c r="O38" s="183">
        <f t="shared" si="7"/>
        <v>0</v>
      </c>
    </row>
    <row r="39" spans="1:15" ht="21.75" customHeight="1">
      <c r="A39" s="66">
        <v>2000</v>
      </c>
      <c r="B39" s="315" t="s">
        <v>69</v>
      </c>
      <c r="C39" s="170">
        <v>21101</v>
      </c>
      <c r="D39" s="171" t="s">
        <v>167</v>
      </c>
      <c r="E39" s="172"/>
      <c r="F39" s="172"/>
      <c r="G39" s="172"/>
      <c r="H39" s="173">
        <v>98212</v>
      </c>
      <c r="I39" s="173">
        <v>98212</v>
      </c>
      <c r="J39" s="263">
        <v>20000</v>
      </c>
      <c r="K39" s="263">
        <v>10864</v>
      </c>
      <c r="L39" s="174">
        <f t="shared" ref="L39:L85" si="8">+K39+O39</f>
        <v>15981.92</v>
      </c>
      <c r="M39" s="173">
        <v>5000</v>
      </c>
      <c r="N39" s="175">
        <v>0</v>
      </c>
      <c r="O39" s="264">
        <v>5117.92</v>
      </c>
    </row>
    <row r="40" spans="1:15" ht="21.75" customHeight="1">
      <c r="A40" s="66">
        <v>1145515</v>
      </c>
      <c r="B40" s="315"/>
      <c r="C40" s="170">
        <v>21201</v>
      </c>
      <c r="D40" s="171" t="s">
        <v>168</v>
      </c>
      <c r="E40" s="172"/>
      <c r="F40" s="172"/>
      <c r="G40" s="172"/>
      <c r="H40" s="173">
        <v>78500</v>
      </c>
      <c r="I40" s="173">
        <v>78500</v>
      </c>
      <c r="J40" s="263">
        <v>13500</v>
      </c>
      <c r="K40" s="263">
        <v>2842</v>
      </c>
      <c r="L40" s="174">
        <f t="shared" si="8"/>
        <v>2842</v>
      </c>
      <c r="M40" s="173">
        <v>5000</v>
      </c>
      <c r="N40" s="175">
        <v>0</v>
      </c>
      <c r="O40" s="264">
        <v>0</v>
      </c>
    </row>
    <row r="41" spans="1:15" ht="21.75" customHeight="1">
      <c r="A41" s="66">
        <v>20000</v>
      </c>
      <c r="B41" s="315"/>
      <c r="C41" s="170">
        <v>21401</v>
      </c>
      <c r="D41" s="171" t="s">
        <v>169</v>
      </c>
      <c r="E41" s="172"/>
      <c r="F41" s="172"/>
      <c r="G41" s="172"/>
      <c r="H41" s="173">
        <v>11000</v>
      </c>
      <c r="I41" s="173">
        <v>11000</v>
      </c>
      <c r="J41" s="263">
        <v>3000</v>
      </c>
      <c r="K41" s="263">
        <v>0</v>
      </c>
      <c r="L41" s="174">
        <f t="shared" si="8"/>
        <v>580</v>
      </c>
      <c r="M41" s="173">
        <v>1000</v>
      </c>
      <c r="N41" s="175">
        <v>0</v>
      </c>
      <c r="O41" s="264">
        <v>580</v>
      </c>
    </row>
    <row r="42" spans="1:15" ht="21.75" customHeight="1">
      <c r="A42" s="66">
        <v>10000</v>
      </c>
      <c r="B42" s="315"/>
      <c r="C42" s="170">
        <v>21501</v>
      </c>
      <c r="D42" s="171" t="s">
        <v>185</v>
      </c>
      <c r="E42" s="172"/>
      <c r="F42" s="172"/>
      <c r="G42" s="172"/>
      <c r="H42" s="173">
        <v>0</v>
      </c>
      <c r="I42" s="173">
        <v>0</v>
      </c>
      <c r="J42" s="263">
        <v>0</v>
      </c>
      <c r="K42" s="263">
        <v>0</v>
      </c>
      <c r="L42" s="174">
        <f t="shared" si="8"/>
        <v>0</v>
      </c>
      <c r="M42" s="173">
        <v>0</v>
      </c>
      <c r="N42" s="175">
        <v>0</v>
      </c>
      <c r="O42" s="264">
        <v>0</v>
      </c>
    </row>
    <row r="43" spans="1:15" ht="21.75" customHeight="1">
      <c r="A43" s="66">
        <v>1000</v>
      </c>
      <c r="B43" s="315"/>
      <c r="C43" s="170">
        <v>21601</v>
      </c>
      <c r="D43" s="171" t="s">
        <v>170</v>
      </c>
      <c r="E43" s="172"/>
      <c r="F43" s="172"/>
      <c r="G43" s="172"/>
      <c r="H43" s="173">
        <v>85000</v>
      </c>
      <c r="I43" s="173">
        <v>85000</v>
      </c>
      <c r="J43" s="263">
        <v>6000</v>
      </c>
      <c r="K43" s="263">
        <v>0</v>
      </c>
      <c r="L43" s="174">
        <f t="shared" si="8"/>
        <v>0</v>
      </c>
      <c r="M43" s="173">
        <v>2000</v>
      </c>
      <c r="N43" s="175">
        <v>0</v>
      </c>
      <c r="O43" s="264">
        <v>0</v>
      </c>
    </row>
    <row r="44" spans="1:15" ht="21.75" customHeight="1">
      <c r="A44" s="66">
        <v>6000</v>
      </c>
      <c r="B44" s="315"/>
      <c r="C44" s="170">
        <v>22104</v>
      </c>
      <c r="D44" s="171" t="s">
        <v>171</v>
      </c>
      <c r="E44" s="172"/>
      <c r="F44" s="172"/>
      <c r="G44" s="172"/>
      <c r="H44" s="173">
        <v>48000</v>
      </c>
      <c r="I44" s="173">
        <v>48000</v>
      </c>
      <c r="J44" s="263">
        <v>10000</v>
      </c>
      <c r="K44" s="263">
        <v>0</v>
      </c>
      <c r="L44" s="174">
        <f t="shared" si="8"/>
        <v>0</v>
      </c>
      <c r="M44" s="173">
        <v>5000</v>
      </c>
      <c r="N44" s="175">
        <v>0</v>
      </c>
      <c r="O44" s="264">
        <v>0</v>
      </c>
    </row>
    <row r="45" spans="1:15" ht="21.75" customHeight="1">
      <c r="A45" s="66">
        <v>33000</v>
      </c>
      <c r="B45" s="315"/>
      <c r="C45" s="170">
        <v>22106</v>
      </c>
      <c r="D45" s="171" t="s">
        <v>172</v>
      </c>
      <c r="E45" s="172"/>
      <c r="F45" s="172"/>
      <c r="G45" s="172"/>
      <c r="H45" s="173">
        <v>29296</v>
      </c>
      <c r="I45" s="173">
        <v>29296</v>
      </c>
      <c r="J45" s="263">
        <v>15000</v>
      </c>
      <c r="K45" s="263">
        <v>3413.54</v>
      </c>
      <c r="L45" s="174">
        <f t="shared" si="8"/>
        <v>6648.54</v>
      </c>
      <c r="M45" s="173">
        <v>0</v>
      </c>
      <c r="N45" s="175">
        <v>0</v>
      </c>
      <c r="O45" s="264">
        <v>3235</v>
      </c>
    </row>
    <row r="46" spans="1:15" ht="21.75" customHeight="1">
      <c r="A46" s="66">
        <v>35000</v>
      </c>
      <c r="B46" s="315"/>
      <c r="C46" s="170">
        <v>24401</v>
      </c>
      <c r="D46" s="171" t="s">
        <v>173</v>
      </c>
      <c r="E46" s="172"/>
      <c r="F46" s="172"/>
      <c r="G46" s="172"/>
      <c r="H46" s="173">
        <v>3000</v>
      </c>
      <c r="I46" s="173">
        <v>3000</v>
      </c>
      <c r="J46" s="263">
        <v>3000</v>
      </c>
      <c r="K46" s="263">
        <v>0</v>
      </c>
      <c r="L46" s="174">
        <f t="shared" si="8"/>
        <v>0</v>
      </c>
      <c r="M46" s="173">
        <v>0</v>
      </c>
      <c r="N46" s="175">
        <v>0</v>
      </c>
      <c r="O46" s="264">
        <v>0</v>
      </c>
    </row>
    <row r="47" spans="1:15" ht="21.75" customHeight="1">
      <c r="A47" s="66">
        <v>285000</v>
      </c>
      <c r="B47" s="315"/>
      <c r="C47" s="170">
        <v>24601</v>
      </c>
      <c r="D47" s="171" t="s">
        <v>174</v>
      </c>
      <c r="E47" s="172"/>
      <c r="F47" s="172"/>
      <c r="G47" s="172"/>
      <c r="H47" s="173">
        <v>8000</v>
      </c>
      <c r="I47" s="173">
        <v>8000</v>
      </c>
      <c r="J47" s="263">
        <v>4000</v>
      </c>
      <c r="K47" s="263">
        <v>0</v>
      </c>
      <c r="L47" s="174">
        <f t="shared" si="8"/>
        <v>0</v>
      </c>
      <c r="M47" s="173">
        <v>1000</v>
      </c>
      <c r="N47" s="175">
        <v>0</v>
      </c>
      <c r="O47" s="264">
        <v>0</v>
      </c>
    </row>
    <row r="48" spans="1:15" ht="21.75" customHeight="1">
      <c r="B48" s="315"/>
      <c r="C48" s="170">
        <v>24801</v>
      </c>
      <c r="D48" s="171" t="s">
        <v>175</v>
      </c>
      <c r="E48" s="172"/>
      <c r="F48" s="172"/>
      <c r="G48" s="172"/>
      <c r="H48" s="173">
        <v>2000</v>
      </c>
      <c r="I48" s="173">
        <v>2000</v>
      </c>
      <c r="J48" s="263">
        <v>2000</v>
      </c>
      <c r="K48" s="263">
        <v>0</v>
      </c>
      <c r="L48" s="174">
        <f t="shared" si="8"/>
        <v>0</v>
      </c>
      <c r="M48" s="173">
        <v>0</v>
      </c>
      <c r="N48" s="175">
        <v>0</v>
      </c>
      <c r="O48" s="264">
        <v>0</v>
      </c>
    </row>
    <row r="49" spans="2:15" ht="21.75" customHeight="1">
      <c r="B49" s="315"/>
      <c r="C49" s="170">
        <v>24901</v>
      </c>
      <c r="D49" s="171" t="s">
        <v>176</v>
      </c>
      <c r="E49" s="172"/>
      <c r="F49" s="172"/>
      <c r="G49" s="172"/>
      <c r="H49" s="173">
        <v>2000</v>
      </c>
      <c r="I49" s="173">
        <v>2000</v>
      </c>
      <c r="J49" s="263">
        <v>2000</v>
      </c>
      <c r="K49" s="263">
        <v>559.71</v>
      </c>
      <c r="L49" s="174">
        <f t="shared" si="8"/>
        <v>1959.71</v>
      </c>
      <c r="M49" s="173">
        <v>0</v>
      </c>
      <c r="N49" s="175">
        <v>0</v>
      </c>
      <c r="O49" s="264">
        <v>1400</v>
      </c>
    </row>
    <row r="50" spans="2:15" ht="21.75" customHeight="1">
      <c r="B50" s="315"/>
      <c r="C50" s="170">
        <v>26102</v>
      </c>
      <c r="D50" s="171" t="s">
        <v>177</v>
      </c>
      <c r="E50" s="172"/>
      <c r="F50" s="172"/>
      <c r="G50" s="172"/>
      <c r="H50" s="173">
        <v>1145515</v>
      </c>
      <c r="I50" s="173">
        <v>1145515</v>
      </c>
      <c r="J50" s="263">
        <v>340500</v>
      </c>
      <c r="K50" s="263">
        <v>62884.85</v>
      </c>
      <c r="L50" s="174">
        <f t="shared" si="8"/>
        <v>138738.60999999999</v>
      </c>
      <c r="M50" s="173">
        <v>115500</v>
      </c>
      <c r="N50" s="175">
        <v>0</v>
      </c>
      <c r="O50" s="264">
        <v>75853.759999999995</v>
      </c>
    </row>
    <row r="51" spans="2:15" ht="21.75" customHeight="1">
      <c r="B51" s="315"/>
      <c r="C51" s="170">
        <v>27101</v>
      </c>
      <c r="D51" s="171" t="s">
        <v>178</v>
      </c>
      <c r="E51" s="172"/>
      <c r="F51" s="172"/>
      <c r="G51" s="172"/>
      <c r="H51" s="173">
        <v>20000</v>
      </c>
      <c r="I51" s="173">
        <v>20000</v>
      </c>
      <c r="J51" s="263">
        <v>15000</v>
      </c>
      <c r="K51" s="263">
        <v>0</v>
      </c>
      <c r="L51" s="174">
        <f t="shared" si="8"/>
        <v>0</v>
      </c>
      <c r="M51" s="173">
        <v>0</v>
      </c>
      <c r="N51" s="175">
        <v>0</v>
      </c>
      <c r="O51" s="264">
        <v>0</v>
      </c>
    </row>
    <row r="52" spans="2:15" ht="21.75" customHeight="1">
      <c r="B52" s="315"/>
      <c r="C52" s="170">
        <v>27201</v>
      </c>
      <c r="D52" s="171" t="s">
        <v>179</v>
      </c>
      <c r="E52" s="172"/>
      <c r="F52" s="172"/>
      <c r="G52" s="172"/>
      <c r="H52" s="173">
        <v>10000</v>
      </c>
      <c r="I52" s="173">
        <v>10000</v>
      </c>
      <c r="J52" s="263">
        <v>10000</v>
      </c>
      <c r="K52" s="263">
        <v>0</v>
      </c>
      <c r="L52" s="174">
        <f t="shared" si="8"/>
        <v>0</v>
      </c>
      <c r="M52" s="173">
        <v>5000</v>
      </c>
      <c r="N52" s="175">
        <v>0</v>
      </c>
      <c r="O52" s="264">
        <v>0</v>
      </c>
    </row>
    <row r="53" spans="2:15" ht="21.75" customHeight="1">
      <c r="B53" s="315"/>
      <c r="C53" s="170">
        <v>29101</v>
      </c>
      <c r="D53" s="171" t="s">
        <v>180</v>
      </c>
      <c r="E53" s="172"/>
      <c r="F53" s="172"/>
      <c r="G53" s="172"/>
      <c r="H53" s="173">
        <v>1000</v>
      </c>
      <c r="I53" s="173">
        <v>1000</v>
      </c>
      <c r="J53" s="263">
        <v>1000</v>
      </c>
      <c r="K53" s="263">
        <v>0</v>
      </c>
      <c r="L53" s="174">
        <f t="shared" si="8"/>
        <v>0</v>
      </c>
      <c r="M53" s="173">
        <v>0</v>
      </c>
      <c r="N53" s="175">
        <v>0</v>
      </c>
      <c r="O53" s="264">
        <v>0</v>
      </c>
    </row>
    <row r="54" spans="2:15" ht="21.75" customHeight="1">
      <c r="B54" s="315"/>
      <c r="C54" s="170">
        <v>29201</v>
      </c>
      <c r="D54" s="171" t="s">
        <v>181</v>
      </c>
      <c r="E54" s="172"/>
      <c r="F54" s="172"/>
      <c r="G54" s="172"/>
      <c r="H54" s="173">
        <v>6000</v>
      </c>
      <c r="I54" s="173">
        <v>6000</v>
      </c>
      <c r="J54" s="263">
        <v>6000</v>
      </c>
      <c r="K54" s="263">
        <v>1624</v>
      </c>
      <c r="L54" s="174">
        <f t="shared" si="8"/>
        <v>1624</v>
      </c>
      <c r="M54" s="173">
        <v>0</v>
      </c>
      <c r="N54" s="175">
        <v>0</v>
      </c>
      <c r="O54" s="264">
        <v>0</v>
      </c>
    </row>
    <row r="55" spans="2:15" ht="21.75" customHeight="1">
      <c r="B55" s="315"/>
      <c r="C55" s="170">
        <v>29301</v>
      </c>
      <c r="D55" s="171" t="s">
        <v>182</v>
      </c>
      <c r="E55" s="172"/>
      <c r="F55" s="172"/>
      <c r="G55" s="172"/>
      <c r="H55" s="173">
        <v>33000</v>
      </c>
      <c r="I55" s="173">
        <v>33000</v>
      </c>
      <c r="J55" s="263">
        <v>13000</v>
      </c>
      <c r="K55" s="263">
        <v>0</v>
      </c>
      <c r="L55" s="174">
        <f t="shared" si="8"/>
        <v>0</v>
      </c>
      <c r="M55" s="173">
        <v>10000</v>
      </c>
      <c r="N55" s="175">
        <v>0</v>
      </c>
      <c r="O55" s="264">
        <v>0</v>
      </c>
    </row>
    <row r="56" spans="2:15" ht="21.75" customHeight="1">
      <c r="B56" s="315"/>
      <c r="C56" s="170">
        <v>29401</v>
      </c>
      <c r="D56" s="171" t="s">
        <v>183</v>
      </c>
      <c r="E56" s="172"/>
      <c r="F56" s="172"/>
      <c r="G56" s="172"/>
      <c r="H56" s="173">
        <v>35000</v>
      </c>
      <c r="I56" s="173">
        <v>35000</v>
      </c>
      <c r="J56" s="263">
        <v>5000</v>
      </c>
      <c r="K56" s="263">
        <v>4553.93</v>
      </c>
      <c r="L56" s="174">
        <f t="shared" si="8"/>
        <v>4553.93</v>
      </c>
      <c r="M56" s="173">
        <v>0</v>
      </c>
      <c r="N56" s="175">
        <v>0</v>
      </c>
      <c r="O56" s="264">
        <v>0</v>
      </c>
    </row>
    <row r="57" spans="2:15" ht="21.75" customHeight="1">
      <c r="B57" s="315"/>
      <c r="C57" s="170">
        <v>29601</v>
      </c>
      <c r="D57" s="171" t="s">
        <v>184</v>
      </c>
      <c r="E57" s="172"/>
      <c r="F57" s="172"/>
      <c r="G57" s="172"/>
      <c r="H57" s="173">
        <v>285000</v>
      </c>
      <c r="I57" s="173">
        <v>285000</v>
      </c>
      <c r="J57" s="263">
        <v>70000</v>
      </c>
      <c r="K57" s="263">
        <v>15476.34</v>
      </c>
      <c r="L57" s="174">
        <f t="shared" si="8"/>
        <v>19246.34</v>
      </c>
      <c r="M57" s="173">
        <v>20000</v>
      </c>
      <c r="N57" s="175">
        <v>0</v>
      </c>
      <c r="O57" s="264">
        <v>3770</v>
      </c>
    </row>
    <row r="58" spans="2:15" ht="21.75" customHeight="1">
      <c r="B58" s="315"/>
      <c r="C58" s="170">
        <v>31101</v>
      </c>
      <c r="D58" s="171" t="s">
        <v>186</v>
      </c>
      <c r="E58" s="172"/>
      <c r="F58" s="172"/>
      <c r="G58" s="172"/>
      <c r="H58" s="263">
        <v>594000</v>
      </c>
      <c r="I58" s="263">
        <v>594000</v>
      </c>
      <c r="J58" s="263">
        <v>114000</v>
      </c>
      <c r="K58" s="263">
        <v>6283</v>
      </c>
      <c r="L58" s="174">
        <f t="shared" si="8"/>
        <v>27133</v>
      </c>
      <c r="M58" s="263">
        <v>40000</v>
      </c>
      <c r="N58" s="175">
        <v>0</v>
      </c>
      <c r="O58" s="264">
        <v>20850</v>
      </c>
    </row>
    <row r="59" spans="2:15" ht="21.75" customHeight="1">
      <c r="B59" s="315"/>
      <c r="C59" s="170">
        <v>31301</v>
      </c>
      <c r="D59" s="171" t="s">
        <v>187</v>
      </c>
      <c r="E59" s="172"/>
      <c r="F59" s="172"/>
      <c r="G59" s="172"/>
      <c r="H59" s="263">
        <v>40000</v>
      </c>
      <c r="I59" s="263">
        <v>40000</v>
      </c>
      <c r="J59" s="263">
        <v>40000</v>
      </c>
      <c r="K59" s="263">
        <v>26741.360000000001</v>
      </c>
      <c r="L59" s="174">
        <f t="shared" si="8"/>
        <v>26741.360000000001</v>
      </c>
      <c r="M59" s="263">
        <v>10000</v>
      </c>
      <c r="N59" s="175">
        <v>0</v>
      </c>
      <c r="O59" s="264">
        <v>0</v>
      </c>
    </row>
    <row r="60" spans="2:15" ht="21.75" customHeight="1">
      <c r="B60" s="315"/>
      <c r="C60" s="170">
        <v>31401</v>
      </c>
      <c r="D60" s="171" t="s">
        <v>188</v>
      </c>
      <c r="E60" s="172"/>
      <c r="F60" s="172"/>
      <c r="G60" s="172"/>
      <c r="H60" s="263">
        <v>240000</v>
      </c>
      <c r="I60" s="263">
        <v>240000</v>
      </c>
      <c r="J60" s="263">
        <v>60000</v>
      </c>
      <c r="K60" s="263">
        <v>37934.21</v>
      </c>
      <c r="L60" s="174">
        <f t="shared" si="8"/>
        <v>56928.14</v>
      </c>
      <c r="M60" s="263">
        <v>20000</v>
      </c>
      <c r="N60" s="175">
        <v>0</v>
      </c>
      <c r="O60" s="264">
        <v>18993.93</v>
      </c>
    </row>
    <row r="61" spans="2:15" ht="21.75" customHeight="1">
      <c r="B61" s="315"/>
      <c r="C61" s="170">
        <v>31603</v>
      </c>
      <c r="D61" s="171" t="s">
        <v>189</v>
      </c>
      <c r="E61" s="172"/>
      <c r="F61" s="172"/>
      <c r="G61" s="172"/>
      <c r="H61" s="263">
        <v>60000</v>
      </c>
      <c r="I61" s="263">
        <v>60000</v>
      </c>
      <c r="J61" s="263">
        <v>15000</v>
      </c>
      <c r="K61" s="263">
        <v>8514</v>
      </c>
      <c r="L61" s="174">
        <f t="shared" si="8"/>
        <v>12971</v>
      </c>
      <c r="M61" s="263">
        <v>5000</v>
      </c>
      <c r="N61" s="175">
        <v>0</v>
      </c>
      <c r="O61" s="264">
        <v>4457</v>
      </c>
    </row>
    <row r="62" spans="2:15" ht="21.75" customHeight="1">
      <c r="B62" s="315"/>
      <c r="C62" s="170">
        <v>31902</v>
      </c>
      <c r="D62" s="171" t="s">
        <v>190</v>
      </c>
      <c r="E62" s="172"/>
      <c r="F62" s="172"/>
      <c r="G62" s="172"/>
      <c r="H62" s="263">
        <v>10000</v>
      </c>
      <c r="I62" s="263">
        <v>10000</v>
      </c>
      <c r="J62" s="263">
        <v>7500</v>
      </c>
      <c r="K62" s="263">
        <v>3480</v>
      </c>
      <c r="L62" s="174">
        <f t="shared" si="8"/>
        <v>3480</v>
      </c>
      <c r="M62" s="263">
        <v>3000</v>
      </c>
      <c r="N62" s="175">
        <v>0</v>
      </c>
      <c r="O62" s="264">
        <v>0</v>
      </c>
    </row>
    <row r="63" spans="2:15" ht="21.75" customHeight="1">
      <c r="B63" s="315"/>
      <c r="C63" s="170">
        <v>32201</v>
      </c>
      <c r="D63" s="171" t="s">
        <v>191</v>
      </c>
      <c r="E63" s="172"/>
      <c r="F63" s="172"/>
      <c r="G63" s="172"/>
      <c r="H63" s="263">
        <v>2422704</v>
      </c>
      <c r="I63" s="263">
        <v>2422704</v>
      </c>
      <c r="J63" s="263">
        <v>605676</v>
      </c>
      <c r="K63" s="263">
        <v>403783.96</v>
      </c>
      <c r="L63" s="174">
        <f t="shared" si="8"/>
        <v>605675.94000000006</v>
      </c>
      <c r="M63" s="263">
        <v>201892</v>
      </c>
      <c r="N63" s="175">
        <v>0</v>
      </c>
      <c r="O63" s="264">
        <v>201891.98</v>
      </c>
    </row>
    <row r="64" spans="2:15" ht="21.75" customHeight="1">
      <c r="B64" s="315"/>
      <c r="C64" s="170">
        <v>32302</v>
      </c>
      <c r="D64" s="171" t="s">
        <v>192</v>
      </c>
      <c r="E64" s="172"/>
      <c r="F64" s="172"/>
      <c r="G64" s="172"/>
      <c r="H64" s="263">
        <v>174987</v>
      </c>
      <c r="I64" s="263">
        <v>174987</v>
      </c>
      <c r="J64" s="263">
        <v>53479</v>
      </c>
      <c r="K64" s="263">
        <v>12221.76</v>
      </c>
      <c r="L64" s="174">
        <f t="shared" si="8"/>
        <v>24443.52</v>
      </c>
      <c r="M64" s="263">
        <v>29035</v>
      </c>
      <c r="N64" s="175">
        <v>0</v>
      </c>
      <c r="O64" s="264">
        <v>12221.76</v>
      </c>
    </row>
    <row r="65" spans="2:15" ht="21.75" customHeight="1">
      <c r="B65" s="315"/>
      <c r="C65" s="170">
        <v>32502</v>
      </c>
      <c r="D65" s="171" t="s">
        <v>193</v>
      </c>
      <c r="E65" s="172"/>
      <c r="F65" s="172"/>
      <c r="G65" s="172"/>
      <c r="H65" s="263">
        <v>240000</v>
      </c>
      <c r="I65" s="263">
        <v>240000</v>
      </c>
      <c r="J65" s="263">
        <v>240000</v>
      </c>
      <c r="K65" s="263">
        <v>0</v>
      </c>
      <c r="L65" s="174">
        <f t="shared" si="8"/>
        <v>0</v>
      </c>
      <c r="M65" s="263">
        <v>0</v>
      </c>
      <c r="N65" s="175">
        <v>0</v>
      </c>
      <c r="O65" s="264">
        <v>0</v>
      </c>
    </row>
    <row r="66" spans="2:15" ht="21.75" customHeight="1">
      <c r="B66" s="315"/>
      <c r="C66" s="170">
        <v>32701</v>
      </c>
      <c r="D66" s="171" t="s">
        <v>194</v>
      </c>
      <c r="E66" s="172"/>
      <c r="F66" s="172"/>
      <c r="G66" s="172"/>
      <c r="H66" s="263">
        <v>22500</v>
      </c>
      <c r="I66" s="263">
        <v>22500</v>
      </c>
      <c r="J66" s="263">
        <v>22500</v>
      </c>
      <c r="K66" s="263">
        <v>6913.6</v>
      </c>
      <c r="L66" s="174">
        <f t="shared" si="8"/>
        <v>6913.6</v>
      </c>
      <c r="M66" s="263">
        <v>0</v>
      </c>
      <c r="N66" s="175">
        <v>0</v>
      </c>
      <c r="O66" s="264">
        <v>0</v>
      </c>
    </row>
    <row r="67" spans="2:15" ht="21.75" customHeight="1">
      <c r="B67" s="315"/>
      <c r="C67" s="170">
        <v>33104</v>
      </c>
      <c r="D67" s="171" t="s">
        <v>195</v>
      </c>
      <c r="E67" s="172"/>
      <c r="F67" s="172"/>
      <c r="G67" s="172"/>
      <c r="H67" s="263">
        <v>250803</v>
      </c>
      <c r="I67" s="263">
        <v>250803</v>
      </c>
      <c r="J67" s="263">
        <v>54480</v>
      </c>
      <c r="K67" s="263">
        <v>31931.200000000001</v>
      </c>
      <c r="L67" s="174">
        <f t="shared" si="8"/>
        <v>53744.36</v>
      </c>
      <c r="M67" s="263">
        <v>21815</v>
      </c>
      <c r="N67" s="175">
        <v>0</v>
      </c>
      <c r="O67" s="264">
        <v>21813.16</v>
      </c>
    </row>
    <row r="68" spans="2:15" ht="21.75" customHeight="1">
      <c r="B68" s="315"/>
      <c r="C68" s="170">
        <v>33301</v>
      </c>
      <c r="D68" s="171" t="s">
        <v>196</v>
      </c>
      <c r="E68" s="172"/>
      <c r="F68" s="172"/>
      <c r="G68" s="172"/>
      <c r="H68" s="263">
        <v>80000</v>
      </c>
      <c r="I68" s="263">
        <v>80000</v>
      </c>
      <c r="J68" s="263">
        <v>0</v>
      </c>
      <c r="K68" s="263">
        <v>0</v>
      </c>
      <c r="L68" s="174">
        <f t="shared" si="8"/>
        <v>0</v>
      </c>
      <c r="M68" s="263">
        <v>0</v>
      </c>
      <c r="N68" s="175">
        <v>0</v>
      </c>
      <c r="O68" s="264">
        <v>0</v>
      </c>
    </row>
    <row r="69" spans="2:15" ht="21.75" customHeight="1">
      <c r="B69" s="315"/>
      <c r="C69" s="170">
        <v>33501</v>
      </c>
      <c r="D69" s="171" t="s">
        <v>197</v>
      </c>
      <c r="E69" s="172"/>
      <c r="F69" s="172"/>
      <c r="G69" s="172"/>
      <c r="H69" s="263">
        <v>0</v>
      </c>
      <c r="I69" s="263">
        <v>0</v>
      </c>
      <c r="J69" s="263">
        <v>0</v>
      </c>
      <c r="K69" s="263">
        <v>0</v>
      </c>
      <c r="L69" s="174">
        <f t="shared" si="8"/>
        <v>0</v>
      </c>
      <c r="M69" s="263">
        <v>0</v>
      </c>
      <c r="N69" s="175">
        <v>0</v>
      </c>
      <c r="O69" s="264">
        <v>0</v>
      </c>
    </row>
    <row r="70" spans="2:15" ht="21.75" customHeight="1">
      <c r="B70" s="315"/>
      <c r="C70" s="170">
        <v>33602</v>
      </c>
      <c r="D70" s="171" t="s">
        <v>198</v>
      </c>
      <c r="E70" s="172"/>
      <c r="F70" s="172"/>
      <c r="G70" s="172"/>
      <c r="H70" s="263">
        <v>0</v>
      </c>
      <c r="I70" s="263">
        <v>0</v>
      </c>
      <c r="J70" s="263">
        <v>0</v>
      </c>
      <c r="K70" s="263">
        <v>0</v>
      </c>
      <c r="L70" s="174">
        <f t="shared" si="8"/>
        <v>0</v>
      </c>
      <c r="M70" s="263">
        <v>0</v>
      </c>
      <c r="N70" s="175">
        <v>0</v>
      </c>
      <c r="O70" s="264">
        <v>0</v>
      </c>
    </row>
    <row r="71" spans="2:15" ht="21.75" customHeight="1">
      <c r="B71" s="315"/>
      <c r="C71" s="170">
        <v>33604</v>
      </c>
      <c r="D71" s="171" t="s">
        <v>199</v>
      </c>
      <c r="E71" s="172"/>
      <c r="F71" s="172"/>
      <c r="G71" s="172"/>
      <c r="H71" s="263">
        <v>0</v>
      </c>
      <c r="I71" s="263">
        <v>0</v>
      </c>
      <c r="J71" s="263">
        <v>0</v>
      </c>
      <c r="K71" s="263">
        <v>0</v>
      </c>
      <c r="L71" s="174">
        <f t="shared" si="8"/>
        <v>0</v>
      </c>
      <c r="M71" s="263">
        <v>0</v>
      </c>
      <c r="N71" s="175">
        <v>0</v>
      </c>
      <c r="O71" s="264">
        <v>0</v>
      </c>
    </row>
    <row r="72" spans="2:15" ht="21.75" customHeight="1">
      <c r="B72" s="315"/>
      <c r="C72" s="170">
        <v>33801</v>
      </c>
      <c r="D72" s="171" t="s">
        <v>200</v>
      </c>
      <c r="E72" s="172"/>
      <c r="F72" s="172"/>
      <c r="G72" s="172"/>
      <c r="H72" s="263">
        <v>258272</v>
      </c>
      <c r="I72" s="263">
        <v>258272</v>
      </c>
      <c r="J72" s="263">
        <v>64566</v>
      </c>
      <c r="K72" s="263">
        <v>43040.639999999999</v>
      </c>
      <c r="L72" s="174">
        <f t="shared" si="8"/>
        <v>63126.270000000004</v>
      </c>
      <c r="M72" s="263">
        <v>21522</v>
      </c>
      <c r="N72" s="175">
        <v>0</v>
      </c>
      <c r="O72" s="264">
        <v>20085.63</v>
      </c>
    </row>
    <row r="73" spans="2:15" ht="21.75" customHeight="1">
      <c r="B73" s="315"/>
      <c r="C73" s="170">
        <v>34101</v>
      </c>
      <c r="D73" s="171" t="s">
        <v>201</v>
      </c>
      <c r="E73" s="172"/>
      <c r="F73" s="172"/>
      <c r="G73" s="172"/>
      <c r="H73" s="263">
        <v>21000</v>
      </c>
      <c r="I73" s="263">
        <v>21000</v>
      </c>
      <c r="J73" s="263">
        <v>12000</v>
      </c>
      <c r="K73" s="263">
        <v>990.46</v>
      </c>
      <c r="L73" s="174">
        <f t="shared" si="8"/>
        <v>1650.0700000000002</v>
      </c>
      <c r="M73" s="263">
        <v>1000</v>
      </c>
      <c r="N73" s="175">
        <v>0</v>
      </c>
      <c r="O73" s="264">
        <v>659.61</v>
      </c>
    </row>
    <row r="74" spans="2:15" ht="21.75" customHeight="1">
      <c r="B74" s="315"/>
      <c r="C74" s="170">
        <v>34501</v>
      </c>
      <c r="D74" s="171" t="s">
        <v>202</v>
      </c>
      <c r="E74" s="172"/>
      <c r="F74" s="172"/>
      <c r="G74" s="172"/>
      <c r="H74" s="263">
        <v>75000</v>
      </c>
      <c r="I74" s="263">
        <v>75000</v>
      </c>
      <c r="J74" s="263">
        <v>75000</v>
      </c>
      <c r="K74" s="263">
        <v>0</v>
      </c>
      <c r="L74" s="174">
        <f t="shared" si="8"/>
        <v>65053.62</v>
      </c>
      <c r="M74" s="263">
        <v>25000</v>
      </c>
      <c r="N74" s="175">
        <v>0</v>
      </c>
      <c r="O74" s="264">
        <v>65053.62</v>
      </c>
    </row>
    <row r="75" spans="2:15" ht="21.75" customHeight="1">
      <c r="B75" s="315"/>
      <c r="C75" s="170">
        <v>34701</v>
      </c>
      <c r="D75" s="171" t="s">
        <v>203</v>
      </c>
      <c r="E75" s="172"/>
      <c r="F75" s="172"/>
      <c r="G75" s="172"/>
      <c r="H75" s="263">
        <v>50000</v>
      </c>
      <c r="I75" s="263">
        <v>50000</v>
      </c>
      <c r="J75" s="263">
        <v>10000</v>
      </c>
      <c r="K75" s="263">
        <v>0</v>
      </c>
      <c r="L75" s="174">
        <f t="shared" si="8"/>
        <v>0</v>
      </c>
      <c r="M75" s="263">
        <v>10000</v>
      </c>
      <c r="N75" s="175">
        <v>0</v>
      </c>
      <c r="O75" s="264">
        <v>0</v>
      </c>
    </row>
    <row r="76" spans="2:15" ht="21.75" customHeight="1">
      <c r="B76" s="315"/>
      <c r="C76" s="170">
        <v>35102</v>
      </c>
      <c r="D76" s="171" t="s">
        <v>204</v>
      </c>
      <c r="E76" s="172"/>
      <c r="F76" s="172"/>
      <c r="G76" s="172"/>
      <c r="H76" s="263">
        <v>20000</v>
      </c>
      <c r="I76" s="263">
        <v>20000</v>
      </c>
      <c r="J76" s="263">
        <v>20000</v>
      </c>
      <c r="K76" s="263">
        <v>2737.6</v>
      </c>
      <c r="L76" s="174">
        <f t="shared" si="8"/>
        <v>2737.6</v>
      </c>
      <c r="M76" s="263">
        <v>5000</v>
      </c>
      <c r="N76" s="175">
        <v>0</v>
      </c>
      <c r="O76" s="264">
        <v>0</v>
      </c>
    </row>
    <row r="77" spans="2:15" ht="21.75" customHeight="1">
      <c r="B77" s="315"/>
      <c r="C77" s="170">
        <v>35201</v>
      </c>
      <c r="D77" s="171" t="s">
        <v>205</v>
      </c>
      <c r="E77" s="172"/>
      <c r="F77" s="172"/>
      <c r="G77" s="172"/>
      <c r="H77" s="263">
        <v>145000</v>
      </c>
      <c r="I77" s="263">
        <v>145000</v>
      </c>
      <c r="J77" s="263">
        <v>35000</v>
      </c>
      <c r="K77" s="263">
        <v>4497.42</v>
      </c>
      <c r="L77" s="174">
        <f t="shared" si="8"/>
        <v>4497.42</v>
      </c>
      <c r="M77" s="263">
        <v>10000</v>
      </c>
      <c r="N77" s="175">
        <v>0</v>
      </c>
      <c r="O77" s="264">
        <v>0</v>
      </c>
    </row>
    <row r="78" spans="2:15" ht="21.75" customHeight="1">
      <c r="B78" s="315"/>
      <c r="C78" s="170">
        <v>35501</v>
      </c>
      <c r="D78" s="171" t="s">
        <v>206</v>
      </c>
      <c r="E78" s="172"/>
      <c r="F78" s="172"/>
      <c r="G78" s="172"/>
      <c r="H78" s="263">
        <v>310570</v>
      </c>
      <c r="I78" s="263">
        <v>310570</v>
      </c>
      <c r="J78" s="263">
        <v>71000</v>
      </c>
      <c r="K78" s="263">
        <v>12902.33</v>
      </c>
      <c r="L78" s="174">
        <f t="shared" si="8"/>
        <v>26605.690000000002</v>
      </c>
      <c r="M78" s="263">
        <v>20000</v>
      </c>
      <c r="N78" s="175">
        <v>0</v>
      </c>
      <c r="O78" s="264">
        <v>13703.36</v>
      </c>
    </row>
    <row r="79" spans="2:15" ht="21.75" customHeight="1">
      <c r="B79" s="315"/>
      <c r="C79" s="170">
        <v>35801</v>
      </c>
      <c r="D79" s="171" t="s">
        <v>207</v>
      </c>
      <c r="E79" s="172"/>
      <c r="F79" s="172"/>
      <c r="G79" s="172"/>
      <c r="H79" s="263">
        <v>585770</v>
      </c>
      <c r="I79" s="263">
        <v>585770</v>
      </c>
      <c r="J79" s="263">
        <v>135770</v>
      </c>
      <c r="K79" s="263">
        <v>40224.86</v>
      </c>
      <c r="L79" s="174">
        <f t="shared" si="8"/>
        <v>81389.78</v>
      </c>
      <c r="M79" s="263">
        <v>50000</v>
      </c>
      <c r="N79" s="175">
        <v>0</v>
      </c>
      <c r="O79" s="264">
        <v>41164.92</v>
      </c>
    </row>
    <row r="80" spans="2:15" ht="21.75" customHeight="1">
      <c r="B80" s="315"/>
      <c r="C80" s="170">
        <v>35901</v>
      </c>
      <c r="D80" s="171" t="s">
        <v>208</v>
      </c>
      <c r="E80" s="172"/>
      <c r="F80" s="172"/>
      <c r="G80" s="172"/>
      <c r="H80" s="263">
        <v>10000</v>
      </c>
      <c r="I80" s="263">
        <v>10000</v>
      </c>
      <c r="J80" s="263">
        <v>0</v>
      </c>
      <c r="K80" s="263">
        <v>0</v>
      </c>
      <c r="L80" s="174">
        <f t="shared" si="8"/>
        <v>0</v>
      </c>
      <c r="M80" s="263">
        <v>0</v>
      </c>
      <c r="N80" s="175">
        <v>0</v>
      </c>
      <c r="O80" s="264">
        <v>0</v>
      </c>
    </row>
    <row r="81" spans="1:15" ht="21.75" customHeight="1">
      <c r="B81" s="315"/>
      <c r="C81" s="170">
        <v>37101</v>
      </c>
      <c r="D81" s="171" t="s">
        <v>209</v>
      </c>
      <c r="E81" s="172"/>
      <c r="F81" s="172"/>
      <c r="G81" s="172"/>
      <c r="H81" s="263">
        <v>72391</v>
      </c>
      <c r="I81" s="263">
        <v>72391</v>
      </c>
      <c r="J81" s="263">
        <v>47130</v>
      </c>
      <c r="K81" s="263">
        <v>0</v>
      </c>
      <c r="L81" s="174">
        <f t="shared" si="8"/>
        <v>0</v>
      </c>
      <c r="M81" s="263">
        <v>25000</v>
      </c>
      <c r="N81" s="175">
        <v>0</v>
      </c>
      <c r="O81" s="264">
        <v>0</v>
      </c>
    </row>
    <row r="82" spans="1:15" ht="21.75" customHeight="1">
      <c r="B82" s="315"/>
      <c r="C82" s="170">
        <v>37201</v>
      </c>
      <c r="D82" s="171" t="s">
        <v>210</v>
      </c>
      <c r="E82" s="172"/>
      <c r="F82" s="172"/>
      <c r="G82" s="172"/>
      <c r="H82" s="263">
        <v>243039</v>
      </c>
      <c r="I82" s="263">
        <v>243039</v>
      </c>
      <c r="J82" s="263">
        <v>75941</v>
      </c>
      <c r="K82" s="263">
        <v>29928.799999999999</v>
      </c>
      <c r="L82" s="174">
        <f t="shared" si="8"/>
        <v>60000.2</v>
      </c>
      <c r="M82" s="263">
        <v>24261</v>
      </c>
      <c r="N82" s="175">
        <v>0</v>
      </c>
      <c r="O82" s="264">
        <v>30071.4</v>
      </c>
    </row>
    <row r="83" spans="1:15" ht="21.75" customHeight="1">
      <c r="B83" s="315"/>
      <c r="C83" s="170">
        <v>37501</v>
      </c>
      <c r="D83" s="171" t="s">
        <v>211</v>
      </c>
      <c r="E83" s="172"/>
      <c r="F83" s="172"/>
      <c r="G83" s="172"/>
      <c r="H83" s="263">
        <v>81605</v>
      </c>
      <c r="I83" s="263">
        <v>81605</v>
      </c>
      <c r="J83" s="263">
        <v>55500</v>
      </c>
      <c r="K83" s="263">
        <v>2632</v>
      </c>
      <c r="L83" s="174">
        <f t="shared" si="8"/>
        <v>7711.51</v>
      </c>
      <c r="M83" s="263">
        <v>0</v>
      </c>
      <c r="N83" s="175">
        <v>0</v>
      </c>
      <c r="O83" s="264">
        <v>5079.51</v>
      </c>
    </row>
    <row r="84" spans="1:15" ht="21.75" customHeight="1">
      <c r="B84" s="315"/>
      <c r="C84" s="170">
        <v>38301</v>
      </c>
      <c r="D84" s="171" t="s">
        <v>212</v>
      </c>
      <c r="E84" s="172"/>
      <c r="F84" s="172"/>
      <c r="G84" s="172"/>
      <c r="H84" s="263">
        <v>64063</v>
      </c>
      <c r="I84" s="263">
        <v>64063</v>
      </c>
      <c r="J84" s="263">
        <v>35000</v>
      </c>
      <c r="K84" s="263">
        <v>7081.5</v>
      </c>
      <c r="L84" s="174">
        <f t="shared" si="8"/>
        <v>8003.5</v>
      </c>
      <c r="M84" s="263">
        <v>0</v>
      </c>
      <c r="N84" s="175">
        <v>0</v>
      </c>
      <c r="O84" s="264">
        <v>922</v>
      </c>
    </row>
    <row r="85" spans="1:15" ht="21.75" customHeight="1">
      <c r="B85" s="315"/>
      <c r="C85" s="170">
        <v>39202</v>
      </c>
      <c r="D85" s="171" t="s">
        <v>213</v>
      </c>
      <c r="E85" s="172"/>
      <c r="F85" s="172"/>
      <c r="G85" s="172"/>
      <c r="H85" s="263">
        <v>51299</v>
      </c>
      <c r="I85" s="263">
        <v>51299</v>
      </c>
      <c r="J85" s="263">
        <v>51299</v>
      </c>
      <c r="K85" s="263">
        <v>46926</v>
      </c>
      <c r="L85" s="174">
        <f t="shared" si="8"/>
        <v>46926</v>
      </c>
      <c r="M85" s="263">
        <v>0</v>
      </c>
      <c r="N85" s="175">
        <v>0</v>
      </c>
      <c r="O85" s="264">
        <v>0</v>
      </c>
    </row>
    <row r="86" spans="1:15" ht="21.75" customHeight="1">
      <c r="B86" s="320"/>
      <c r="C86" s="188"/>
      <c r="D86" s="180"/>
      <c r="E86" s="180" t="s">
        <v>70</v>
      </c>
      <c r="F86" s="180"/>
      <c r="G86" s="180"/>
      <c r="H86" s="189">
        <f t="shared" ref="H86:O86" si="9">+SUM(H39:H85)</f>
        <v>8023526</v>
      </c>
      <c r="I86" s="189">
        <f t="shared" si="9"/>
        <v>8023526</v>
      </c>
      <c r="J86" s="189">
        <f t="shared" si="9"/>
        <v>2439841</v>
      </c>
      <c r="K86" s="189">
        <f t="shared" si="9"/>
        <v>830983.07</v>
      </c>
      <c r="L86" s="189">
        <f t="shared" si="9"/>
        <v>1377907.6300000001</v>
      </c>
      <c r="M86" s="189">
        <f t="shared" si="9"/>
        <v>692025</v>
      </c>
      <c r="N86" s="190">
        <f t="shared" si="9"/>
        <v>0</v>
      </c>
      <c r="O86" s="190">
        <f t="shared" si="9"/>
        <v>546924.55999999994</v>
      </c>
    </row>
    <row r="87" spans="1:15" s="44" customFormat="1" ht="19.5">
      <c r="A87" s="46"/>
      <c r="B87" s="77"/>
      <c r="C87" s="77"/>
      <c r="D87" s="77"/>
      <c r="E87" s="77"/>
      <c r="F87" s="77"/>
      <c r="G87" s="77"/>
      <c r="H87" s="77"/>
      <c r="I87" s="77"/>
      <c r="J87" s="77"/>
      <c r="K87" s="77"/>
      <c r="L87" s="77"/>
      <c r="M87" s="77"/>
      <c r="N87" s="78"/>
      <c r="O87" s="77"/>
    </row>
    <row r="88" spans="1:15" s="44" customFormat="1" ht="24">
      <c r="A88" s="46"/>
      <c r="B88" s="77"/>
      <c r="C88" s="77"/>
      <c r="D88" s="77"/>
      <c r="E88" s="77"/>
      <c r="F88" s="77"/>
      <c r="G88" s="77"/>
      <c r="H88" s="77"/>
      <c r="I88" s="77"/>
      <c r="J88" s="192" t="s">
        <v>23</v>
      </c>
      <c r="K88" s="192"/>
      <c r="L88" s="192"/>
      <c r="M88" s="192"/>
      <c r="N88" s="78"/>
      <c r="O88" s="77"/>
    </row>
    <row r="89" spans="1:15" s="44" customFormat="1" ht="24">
      <c r="A89" s="46"/>
      <c r="B89" s="77"/>
      <c r="C89" s="77"/>
      <c r="D89" s="77"/>
      <c r="E89" s="77"/>
      <c r="F89" s="77"/>
      <c r="G89" s="77"/>
      <c r="H89" s="77"/>
      <c r="I89" s="77"/>
      <c r="J89" s="192"/>
      <c r="K89" s="192"/>
      <c r="L89" s="192"/>
      <c r="M89" s="192"/>
      <c r="N89" s="78"/>
      <c r="O89" s="77"/>
    </row>
    <row r="90" spans="1:15" ht="24">
      <c r="B90" s="77"/>
      <c r="C90" s="77"/>
      <c r="D90" s="77"/>
      <c r="E90" s="77"/>
      <c r="F90" s="77"/>
      <c r="G90" s="77"/>
      <c r="H90" s="77"/>
      <c r="I90" s="77"/>
      <c r="J90" s="74"/>
      <c r="K90" s="74"/>
      <c r="L90" s="74"/>
      <c r="M90" s="74"/>
      <c r="N90" s="77"/>
      <c r="O90" s="77"/>
    </row>
    <row r="91" spans="1:15" ht="15" customHeight="1">
      <c r="B91" s="77"/>
      <c r="C91" s="77"/>
      <c r="D91" s="77"/>
      <c r="E91" s="77"/>
      <c r="F91" s="77"/>
      <c r="G91" s="77"/>
      <c r="H91" s="77"/>
      <c r="I91" s="77"/>
      <c r="J91" s="74"/>
      <c r="K91" s="74"/>
      <c r="L91" s="74"/>
      <c r="M91" s="74"/>
      <c r="N91" s="77"/>
      <c r="O91" s="77"/>
    </row>
    <row r="92" spans="1:15" ht="15" customHeight="1">
      <c r="B92" s="77"/>
      <c r="C92" s="77"/>
      <c r="D92" s="77"/>
      <c r="E92" s="77"/>
      <c r="F92" s="77"/>
      <c r="G92" s="77"/>
      <c r="H92" s="77"/>
      <c r="I92" s="77"/>
      <c r="J92" s="74"/>
      <c r="K92" s="74"/>
      <c r="L92" s="74"/>
      <c r="M92" s="74"/>
      <c r="N92" s="77"/>
      <c r="O92" s="77"/>
    </row>
    <row r="93" spans="1:15" ht="23.25" customHeight="1">
      <c r="B93" s="77"/>
      <c r="C93" s="77"/>
      <c r="D93" s="77"/>
      <c r="E93" s="77"/>
      <c r="F93" s="77"/>
      <c r="G93" s="77"/>
      <c r="H93" s="77"/>
      <c r="I93" s="77"/>
      <c r="J93" s="123" t="s">
        <v>216</v>
      </c>
      <c r="K93" s="123"/>
      <c r="L93" s="124"/>
      <c r="M93" s="124"/>
      <c r="N93" s="77"/>
      <c r="O93" s="77"/>
    </row>
    <row r="94" spans="1:15" ht="15" customHeight="1">
      <c r="I94" s="77"/>
      <c r="J94" s="291" t="s">
        <v>215</v>
      </c>
      <c r="K94" s="291"/>
      <c r="L94" s="291"/>
      <c r="M94" s="291"/>
      <c r="N94" s="77"/>
    </row>
    <row r="95" spans="1:15" ht="15" customHeight="1">
      <c r="I95" s="77"/>
      <c r="J95" s="74"/>
      <c r="K95" s="74"/>
      <c r="L95" s="74"/>
      <c r="M95" s="74"/>
      <c r="N95" s="77"/>
    </row>
    <row r="96" spans="1:15" s="1" customFormat="1" ht="15" hidden="1" customHeight="1">
      <c r="A96" s="1" t="s">
        <v>151</v>
      </c>
    </row>
    <row r="97" spans="1:1" s="1" customFormat="1" ht="15" hidden="1" customHeight="1">
      <c r="A97" s="1" t="s">
        <v>119</v>
      </c>
    </row>
    <row r="98" spans="1:1" s="1" customFormat="1" ht="15" hidden="1" customHeight="1">
      <c r="A98" s="1" t="s">
        <v>120</v>
      </c>
    </row>
    <row r="99" spans="1:1" s="1" customFormat="1" ht="15" hidden="1" customHeight="1">
      <c r="A99" s="1" t="s">
        <v>121</v>
      </c>
    </row>
    <row r="100" spans="1:1" s="1" customFormat="1" ht="15" hidden="1" customHeight="1">
      <c r="A100" s="1" t="s">
        <v>122</v>
      </c>
    </row>
    <row r="101" spans="1:1" s="1" customFormat="1" ht="15" hidden="1" customHeight="1">
      <c r="A101" s="1" t="s">
        <v>123</v>
      </c>
    </row>
    <row r="102" spans="1:1" s="1" customFormat="1" ht="15" hidden="1" customHeight="1">
      <c r="A102" s="1" t="s">
        <v>124</v>
      </c>
    </row>
    <row r="103" spans="1:1" s="1" customFormat="1" ht="15" hidden="1" customHeight="1">
      <c r="A103" s="1" t="s">
        <v>125</v>
      </c>
    </row>
    <row r="104" spans="1:1" s="1" customFormat="1" ht="15" hidden="1" customHeight="1">
      <c r="A104" s="1" t="s">
        <v>126</v>
      </c>
    </row>
    <row r="105" spans="1:1" s="1" customFormat="1" ht="15" hidden="1" customHeight="1">
      <c r="A105" s="1" t="s">
        <v>127</v>
      </c>
    </row>
    <row r="106" spans="1:1" s="1" customFormat="1" ht="15" hidden="1" customHeight="1">
      <c r="A106" s="1" t="s">
        <v>128</v>
      </c>
    </row>
    <row r="107" spans="1:1" s="1" customFormat="1" ht="15" hidden="1" customHeight="1">
      <c r="A107" s="1" t="s">
        <v>129</v>
      </c>
    </row>
    <row r="108" spans="1:1" s="1" customFormat="1" ht="15" hidden="1" customHeight="1">
      <c r="A108" s="1" t="s">
        <v>130</v>
      </c>
    </row>
    <row r="109" spans="1:1" s="1" customFormat="1" ht="15" hidden="1" customHeight="1">
      <c r="A109" s="1" t="s">
        <v>131</v>
      </c>
    </row>
    <row r="110" spans="1:1" s="1" customFormat="1" ht="15" hidden="1" customHeight="1">
      <c r="A110" s="1" t="s">
        <v>132</v>
      </c>
    </row>
    <row r="111" spans="1:1" s="1" customFormat="1" ht="15" hidden="1" customHeight="1">
      <c r="A111" s="1" t="s">
        <v>133</v>
      </c>
    </row>
    <row r="112" spans="1:1" s="1" customFormat="1" ht="15" hidden="1" customHeight="1">
      <c r="A112" s="1" t="s">
        <v>134</v>
      </c>
    </row>
    <row r="113" spans="1:1" s="1" customFormat="1" ht="15" hidden="1" customHeight="1">
      <c r="A113" s="1" t="s">
        <v>135</v>
      </c>
    </row>
    <row r="114" spans="1:1" s="1" customFormat="1" ht="15" hidden="1" customHeight="1">
      <c r="A114" s="1" t="s">
        <v>136</v>
      </c>
    </row>
    <row r="115" spans="1:1" s="1" customFormat="1" ht="15" hidden="1" customHeight="1">
      <c r="A115" s="1" t="s">
        <v>137</v>
      </c>
    </row>
    <row r="116" spans="1:1" s="1" customFormat="1" ht="15" hidden="1" customHeight="1">
      <c r="A116" s="1" t="s">
        <v>138</v>
      </c>
    </row>
    <row r="117" spans="1:1" s="1" customFormat="1" ht="15" hidden="1" customHeight="1">
      <c r="A117" s="1" t="s">
        <v>139</v>
      </c>
    </row>
    <row r="118" spans="1:1" s="1" customFormat="1" ht="15" hidden="1" customHeight="1">
      <c r="A118" s="1" t="s">
        <v>140</v>
      </c>
    </row>
    <row r="119" spans="1:1" s="1" customFormat="1" ht="15" hidden="1" customHeight="1">
      <c r="A119" s="1" t="s">
        <v>141</v>
      </c>
    </row>
    <row r="120" spans="1:1" s="1" customFormat="1" ht="15" hidden="1" customHeight="1">
      <c r="A120" s="1" t="s">
        <v>142</v>
      </c>
    </row>
    <row r="121" spans="1:1" s="1" customFormat="1" ht="15" hidden="1" customHeight="1">
      <c r="A121" s="1" t="s">
        <v>143</v>
      </c>
    </row>
    <row r="122" spans="1:1" s="1" customFormat="1" ht="15" hidden="1" customHeight="1">
      <c r="A122" s="1" t="s">
        <v>144</v>
      </c>
    </row>
    <row r="123" spans="1:1" s="1" customFormat="1" ht="15" hidden="1" customHeight="1">
      <c r="A123" s="1" t="s">
        <v>145</v>
      </c>
    </row>
    <row r="124" spans="1:1" s="1" customFormat="1" ht="15" hidden="1" customHeight="1">
      <c r="A124" s="1" t="s">
        <v>146</v>
      </c>
    </row>
    <row r="125" spans="1:1" s="1" customFormat="1" ht="15" hidden="1" customHeight="1">
      <c r="A125" s="1" t="s">
        <v>147</v>
      </c>
    </row>
    <row r="126" spans="1:1" s="1" customFormat="1" ht="15" hidden="1" customHeight="1">
      <c r="A126" s="1" t="s">
        <v>148</v>
      </c>
    </row>
    <row r="127" spans="1:1" s="1" customFormat="1" ht="15" hidden="1" customHeight="1">
      <c r="A127" s="1" t="s">
        <v>149</v>
      </c>
    </row>
    <row r="128" spans="1:1" s="1" customFormat="1" ht="15" hidden="1" customHeight="1">
      <c r="A128" s="1" t="s">
        <v>150</v>
      </c>
    </row>
    <row r="129" s="66" customFormat="1" ht="13.5" hidden="1"/>
    <row r="130" s="66" customFormat="1" ht="13.5" hidden="1"/>
    <row r="131" s="66" customFormat="1" ht="13.5" hidden="1"/>
    <row r="132" s="66" customFormat="1" ht="13.5" hidden="1"/>
    <row r="133" s="66" customFormat="1" ht="13.5" hidden="1"/>
    <row r="134" s="66" customFormat="1" ht="13.5" hidden="1"/>
    <row r="135" s="66" customFormat="1" ht="13.5" hidden="1"/>
    <row r="136" s="66" customFormat="1" ht="13.5" hidden="1"/>
    <row r="137" s="66" customFormat="1" ht="13.5" hidden="1"/>
    <row r="138" s="66" customFormat="1" ht="13.5" hidden="1"/>
    <row r="139" s="66" customFormat="1" ht="13.5" hidden="1"/>
    <row r="140" s="66" customFormat="1" ht="13.5" hidden="1"/>
    <row r="141" s="66" customFormat="1" ht="13.5" hidden="1"/>
    <row r="142" s="66" customFormat="1" ht="13.5" hidden="1"/>
    <row r="143" s="66" customFormat="1" ht="13.5" hidden="1"/>
    <row r="144" s="66" customFormat="1" ht="13.5" hidden="1"/>
    <row r="145" s="66" customFormat="1" ht="13.5" hidden="1"/>
    <row r="146" s="66" customFormat="1" ht="13.5" hidden="1"/>
    <row r="147" s="66" customFormat="1" ht="13.5" hidden="1"/>
    <row r="148" s="66" customFormat="1" ht="13.5" hidden="1"/>
    <row r="149" s="66" customFormat="1" ht="13.5" hidden="1"/>
    <row r="150" s="66" customFormat="1" ht="13.5" hidden="1"/>
    <row r="151" s="66" customFormat="1" ht="13.5" hidden="1"/>
    <row r="152" s="66" customFormat="1" ht="13.5" hidden="1"/>
    <row r="153" s="66" customFormat="1" ht="13.5" hidden="1"/>
    <row r="154" s="66" customFormat="1" ht="13.5" hidden="1"/>
    <row r="155" s="66" customFormat="1" ht="13.5" hidden="1"/>
    <row r="156" s="66" customFormat="1" ht="13.5" hidden="1"/>
    <row r="157" s="66" customFormat="1" ht="13.5" hidden="1"/>
    <row r="158" s="66" customFormat="1" ht="13.5" hidden="1"/>
    <row r="159" s="66" customFormat="1" ht="13.5" hidden="1"/>
    <row r="160" s="66" customFormat="1" ht="13.5" hidden="1"/>
    <row r="161" s="66" customFormat="1" ht="13.5" hidden="1"/>
    <row r="162" s="66" customFormat="1" ht="13.5" hidden="1"/>
    <row r="163" s="66" customFormat="1" ht="13.5" hidden="1"/>
    <row r="164" s="66" customFormat="1" ht="13.5" hidden="1"/>
    <row r="165" s="66" customFormat="1" ht="13.5" hidden="1"/>
    <row r="166" s="66" customFormat="1" ht="13.5" hidden="1"/>
    <row r="167" s="66" customFormat="1" ht="13.5" hidden="1"/>
    <row r="168" s="66" customFormat="1" ht="13.5" hidden="1"/>
    <row r="169" s="66" customFormat="1" ht="13.5" hidden="1"/>
    <row r="170" s="66" customFormat="1" ht="13.5" hidden="1"/>
    <row r="171" s="66" customFormat="1" ht="13.5" hidden="1"/>
    <row r="172" s="66" customFormat="1" ht="13.5" hidden="1"/>
    <row r="173" s="66" customFormat="1" ht="13.5" hidden="1"/>
    <row r="174" s="66" customFormat="1" ht="13.5" hidden="1"/>
    <row r="175" s="66" customFormat="1" ht="13.5" hidden="1"/>
    <row r="176" s="66" customFormat="1" ht="13.5" hidden="1"/>
    <row r="177" s="66" customFormat="1" ht="13.5" hidden="1"/>
    <row r="178" s="66" customFormat="1" ht="13.5" hidden="1"/>
    <row r="179" s="66" customFormat="1" ht="13.5" hidden="1"/>
    <row r="180" s="66" customFormat="1" ht="13.5" hidden="1"/>
    <row r="181" s="66" customFormat="1" ht="13.5" hidden="1"/>
    <row r="182" s="66" customFormat="1" ht="13.5" hidden="1"/>
    <row r="183" s="66" customFormat="1" ht="13.5" hidden="1"/>
    <row r="184" s="66" customFormat="1" ht="13.5" hidden="1"/>
    <row r="185" s="66" customFormat="1" ht="13.5" hidden="1"/>
    <row r="186" s="66" customFormat="1" ht="13.5" hidden="1"/>
    <row r="187" s="66" customFormat="1" ht="13.5" hidden="1"/>
    <row r="188" s="66" customFormat="1" ht="13.5" hidden="1"/>
    <row r="189" s="66" customFormat="1" ht="13.5" hidden="1"/>
    <row r="190" s="66" customFormat="1" ht="13.5" hidden="1"/>
    <row r="191" s="66" customFormat="1" ht="13.5" hidden="1"/>
    <row r="192" s="66" customFormat="1" ht="13.5" hidden="1"/>
    <row r="193" s="66" customFormat="1" ht="13.5" hidden="1"/>
    <row r="194" s="66" customFormat="1" ht="13.5" hidden="1"/>
    <row r="195" s="66" customFormat="1" ht="13.5" hidden="1"/>
    <row r="196" s="66" customFormat="1" ht="13.5" hidden="1"/>
    <row r="197" s="66" customFormat="1" ht="13.5" hidden="1"/>
    <row r="198" s="66" customFormat="1" ht="13.5" hidden="1"/>
    <row r="199" s="66" customFormat="1" ht="13.5" hidden="1"/>
    <row r="200" s="66" customFormat="1" ht="13.5" hidden="1"/>
    <row r="201" s="66" customFormat="1" ht="13.5" hidden="1"/>
    <row r="202" s="66" customFormat="1" ht="13.5" hidden="1"/>
    <row r="203" s="66" customFormat="1" ht="13.5" hidden="1"/>
    <row r="204" s="66" customFormat="1" ht="13.5" hidden="1"/>
    <row r="205" s="66" customFormat="1" ht="13.5" hidden="1"/>
    <row r="206" s="66" customFormat="1" ht="13.5" hidden="1"/>
    <row r="207" s="66" customFormat="1" ht="13.5" hidden="1"/>
    <row r="208" s="66" customFormat="1" ht="13.5" hidden="1"/>
    <row r="209" s="66" customFormat="1" ht="13.5" hidden="1"/>
    <row r="210" s="66" customFormat="1" ht="13.5" hidden="1"/>
    <row r="211" s="66" customFormat="1" ht="13.5" hidden="1"/>
    <row r="212" s="66" customFormat="1" ht="13.5" hidden="1"/>
    <row r="213" s="66" customFormat="1" ht="13.5" hidden="1"/>
    <row r="214" s="66" customFormat="1" ht="13.5" hidden="1"/>
    <row r="215" s="66" customFormat="1" ht="13.5" hidden="1"/>
    <row r="216" s="66" customFormat="1" ht="13.5" hidden="1"/>
    <row r="217" s="66" customFormat="1" ht="13.5" hidden="1"/>
    <row r="218" s="66" customFormat="1" ht="13.5" hidden="1"/>
    <row r="219" s="66" customFormat="1" ht="13.5" hidden="1"/>
    <row r="220" s="66" customFormat="1" ht="13.5" hidden="1"/>
    <row r="221" s="66" customFormat="1" ht="13.5" hidden="1"/>
    <row r="222" s="66" customFormat="1" ht="13.5" hidden="1"/>
    <row r="223" s="66" customFormat="1" ht="13.5" hidden="1"/>
    <row r="224" s="66" customFormat="1" ht="13.5" hidden="1"/>
    <row r="225" s="66" customFormat="1" ht="13.5" hidden="1"/>
    <row r="226" s="66" customFormat="1" ht="13.5" hidden="1"/>
    <row r="227" s="66" customFormat="1" ht="13.5" hidden="1"/>
    <row r="228" s="66" customFormat="1" ht="13.5" hidden="1"/>
    <row r="229" s="66" customFormat="1" ht="15" hidden="1" customHeight="1"/>
    <row r="230" s="66" customFormat="1" ht="15" hidden="1" customHeight="1"/>
    <row r="231" s="66" customFormat="1" ht="15" hidden="1" customHeight="1"/>
    <row r="232" s="66" customFormat="1" ht="15" hidden="1" customHeight="1"/>
    <row r="233" s="66" customFormat="1" ht="15" hidden="1" customHeight="1"/>
    <row r="234" s="66" customFormat="1" ht="15" hidden="1" customHeight="1"/>
    <row r="235" s="66" customFormat="1" ht="15" hidden="1" customHeight="1"/>
    <row r="236" s="66" customFormat="1" ht="15" hidden="1" customHeight="1"/>
    <row r="237" s="66" customFormat="1" ht="15" hidden="1" customHeight="1"/>
    <row r="238" s="66" customFormat="1" ht="15" hidden="1" customHeight="1"/>
    <row r="239" s="66" customFormat="1" ht="15" hidden="1" customHeight="1"/>
    <row r="240" s="66" customFormat="1" ht="15" hidden="1" customHeight="1"/>
    <row r="241" s="66" customFormat="1" ht="15" hidden="1" customHeight="1"/>
    <row r="242" s="66" customFormat="1" ht="15" hidden="1" customHeight="1"/>
    <row r="243" s="66" customFormat="1" ht="15" hidden="1" customHeight="1"/>
    <row r="244" s="66" customFormat="1" ht="15" hidden="1" customHeight="1"/>
    <row r="245" s="66" customFormat="1" ht="15" hidden="1" customHeight="1"/>
    <row r="246" s="66" customFormat="1" ht="15" hidden="1" customHeight="1"/>
    <row r="247" s="66" customFormat="1" ht="15" hidden="1" customHeight="1"/>
    <row r="248" s="66" customFormat="1" ht="15" hidden="1" customHeight="1"/>
    <row r="249" s="66" customFormat="1" ht="15" hidden="1" customHeight="1"/>
    <row r="250" s="66" customFormat="1" ht="15" hidden="1" customHeight="1"/>
    <row r="251" s="66" customFormat="1" ht="15" hidden="1" customHeight="1"/>
    <row r="252" s="66" customFormat="1" ht="15" hidden="1" customHeight="1"/>
    <row r="253" s="66" customFormat="1" ht="15" hidden="1" customHeight="1"/>
    <row r="254" s="66" customFormat="1" ht="15" hidden="1" customHeight="1"/>
    <row r="255" s="66" customFormat="1" ht="15" hidden="1" customHeight="1"/>
    <row r="256" s="66" customFormat="1" ht="15" hidden="1" customHeight="1"/>
    <row r="257" s="66" customFormat="1" ht="15" hidden="1" customHeight="1"/>
    <row r="258" s="66" customFormat="1" ht="15" hidden="1" customHeight="1"/>
    <row r="259" s="66" customFormat="1" ht="15" hidden="1" customHeight="1"/>
    <row r="260" s="66" customFormat="1" ht="15" hidden="1" customHeight="1"/>
    <row r="261" s="66" customFormat="1" ht="15" hidden="1" customHeight="1"/>
    <row r="262" s="66" customFormat="1" ht="15" hidden="1" customHeight="1"/>
    <row r="263" s="66" customFormat="1" ht="15" hidden="1" customHeight="1"/>
    <row r="264" s="66" customFormat="1" ht="15" hidden="1" customHeight="1"/>
    <row r="265" s="66" customFormat="1" ht="15" hidden="1" customHeight="1"/>
    <row r="266" s="66" customFormat="1" ht="15" hidden="1" customHeight="1"/>
    <row r="267" s="66" customFormat="1" ht="15" hidden="1" customHeight="1"/>
    <row r="268" s="66" customFormat="1" ht="15" hidden="1" customHeight="1"/>
    <row r="269" s="66" customFormat="1" ht="15" hidden="1" customHeight="1"/>
    <row r="270" s="66" customFormat="1" ht="15" hidden="1" customHeight="1"/>
    <row r="271" s="66" customFormat="1" ht="15" hidden="1" customHeight="1"/>
    <row r="272" s="66" customFormat="1" ht="15" hidden="1" customHeight="1"/>
    <row r="273" s="66" customFormat="1" ht="15" hidden="1" customHeight="1"/>
    <row r="274" s="66" customFormat="1" ht="15" hidden="1" customHeight="1"/>
    <row r="275" s="66" customFormat="1" ht="15" hidden="1" customHeight="1"/>
    <row r="276" s="66" customFormat="1" ht="15" hidden="1" customHeight="1"/>
    <row r="277" s="66" customFormat="1" ht="15" hidden="1" customHeight="1"/>
    <row r="278" s="66" customFormat="1" ht="15" hidden="1" customHeight="1"/>
    <row r="279" s="66" customFormat="1" ht="15" hidden="1" customHeight="1"/>
    <row r="280" s="66" customFormat="1" ht="15" hidden="1" customHeight="1"/>
    <row r="281" s="66" customFormat="1" ht="15" hidden="1" customHeight="1"/>
    <row r="282" s="66" customFormat="1" ht="15" hidden="1" customHeight="1"/>
    <row r="283" s="66" customFormat="1" ht="15" hidden="1" customHeight="1"/>
    <row r="284" s="66" customFormat="1" ht="15" hidden="1" customHeight="1"/>
    <row r="285" s="66" customFormat="1" ht="15" hidden="1" customHeight="1"/>
    <row r="286" s="66" customFormat="1" ht="15" hidden="1" customHeight="1"/>
    <row r="287" s="66" customFormat="1" ht="15" hidden="1" customHeight="1"/>
    <row r="288" s="66" customFormat="1" ht="15" hidden="1" customHeight="1"/>
    <row r="289" s="66" customFormat="1" ht="15" hidden="1" customHeight="1"/>
    <row r="290" s="66" customFormat="1" ht="15" hidden="1" customHeight="1"/>
    <row r="291" s="66" customFormat="1" ht="15" hidden="1" customHeight="1"/>
    <row r="292" s="66" customFormat="1" ht="15" hidden="1" customHeight="1"/>
    <row r="293" s="66" customFormat="1" ht="15" hidden="1" customHeight="1"/>
    <row r="294" s="66" customFormat="1" ht="15" hidden="1" customHeight="1"/>
  </sheetData>
  <mergeCells count="17">
    <mergeCell ref="B27:B29"/>
    <mergeCell ref="B30:B32"/>
    <mergeCell ref="B33:B35"/>
    <mergeCell ref="J94:M94"/>
    <mergeCell ref="I5:O7"/>
    <mergeCell ref="C9:C10"/>
    <mergeCell ref="M9:M10"/>
    <mergeCell ref="N9:N10"/>
    <mergeCell ref="B18:O18"/>
    <mergeCell ref="C6:D6"/>
    <mergeCell ref="B36:B38"/>
    <mergeCell ref="B39:B86"/>
    <mergeCell ref="C19:E19"/>
    <mergeCell ref="H19:J19"/>
    <mergeCell ref="M19:O19"/>
    <mergeCell ref="H25:L25"/>
    <mergeCell ref="M25:O25"/>
  </mergeCells>
  <conditionalFormatting sqref="M11:M15">
    <cfRule type="cellIs" dxfId="2" priority="2" operator="greaterThan">
      <formula>1</formula>
    </cfRule>
  </conditionalFormatting>
  <conditionalFormatting sqref="N11:N15">
    <cfRule type="expression" dxfId="1" priority="1">
      <formula>N11&lt;0</formula>
    </cfRule>
  </conditionalFormatting>
  <dataValidations count="4">
    <dataValidation showInputMessage="1" showErrorMessage="1" sqref="F6" xr:uid="{00000000-0002-0000-0200-000000000000}"/>
    <dataValidation type="list" showInputMessage="1" showErrorMessage="1" sqref="G6:G7 F7" xr:uid="{00000000-0002-0000-0200-000001000000}">
      <formula1>Mes</formula1>
    </dataValidation>
    <dataValidation type="list" allowBlank="1" showInputMessage="1" showErrorMessage="1" sqref="C6:D6" xr:uid="{00000000-0002-0000-0200-000003000000}">
      <formula1>$A$96:$A$128</formula1>
    </dataValidation>
    <dataValidation type="decimal" allowBlank="1" showInputMessage="1" showErrorMessage="1" error="No se permiten montos negativos. Corregir." sqref="N27:O86" xr:uid="{00000000-0002-0000-0200-000002000000}">
      <formula1>0</formula1>
      <formula2>180000000</formula2>
    </dataValidation>
  </dataValidations>
  <printOptions horizontalCentered="1"/>
  <pageMargins left="0.70866141732283472" right="0.70866141732283472" top="0.74803149606299213" bottom="0.74803149606299213" header="0.31496062992125984" footer="0.31496062992125984"/>
  <pageSetup scale="33" fitToHeight="0" orientation="portrait" r:id="rId1"/>
  <headerFooter>
    <oddHeader>&amp;C&amp;G</oddHeader>
    <oddFooter>&amp;C&amp;P/&amp;N&amp;R&amp;G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7">
    <pageSetUpPr fitToPage="1"/>
  </sheetPr>
  <dimension ref="A1:N195"/>
  <sheetViews>
    <sheetView showGridLines="0" zoomScale="85" zoomScaleNormal="85" workbookViewId="0">
      <selection activeCell="I18" sqref="I18"/>
    </sheetView>
  </sheetViews>
  <sheetFormatPr baseColWidth="10" defaultColWidth="5.7109375" defaultRowHeight="13.5" zeroHeight="1"/>
  <cols>
    <col min="1" max="1" width="5" style="84" customWidth="1"/>
    <col min="2" max="2" width="16.42578125" style="43" customWidth="1"/>
    <col min="3" max="3" width="83" style="43" customWidth="1"/>
    <col min="4" max="4" width="45.5703125" style="43" customWidth="1"/>
    <col min="5" max="5" width="24.140625" style="43" customWidth="1"/>
    <col min="6" max="6" width="19.5703125" style="43" hidden="1" customWidth="1"/>
    <col min="7" max="7" width="20.5703125" style="43" customWidth="1"/>
    <col min="8" max="8" width="24.140625" style="43" customWidth="1"/>
    <col min="9" max="9" width="20.5703125" style="43" customWidth="1"/>
    <col min="10" max="12" width="19.5703125" style="43" customWidth="1"/>
    <col min="13" max="15" width="5.7109375" style="43" customWidth="1"/>
    <col min="16" max="16384" width="5.7109375" style="43"/>
  </cols>
  <sheetData>
    <row r="1" spans="1:14" s="44" customFormat="1" ht="30.75" customHeight="1">
      <c r="A1" s="83"/>
      <c r="B1" s="240" t="s">
        <v>0</v>
      </c>
      <c r="C1" s="241"/>
      <c r="D1" s="241"/>
      <c r="E1" s="241"/>
      <c r="F1" s="241"/>
      <c r="G1" s="241"/>
      <c r="H1" s="241"/>
      <c r="I1" s="241"/>
      <c r="J1" s="241"/>
      <c r="K1" s="241"/>
      <c r="L1" s="241"/>
    </row>
    <row r="2" spans="1:14" s="44" customFormat="1" ht="24.75" customHeight="1">
      <c r="A2" s="83"/>
    </row>
    <row r="3" spans="1:14" s="44" customFormat="1" ht="21.75" customHeight="1">
      <c r="A3" s="83"/>
      <c r="B3" s="242" t="s">
        <v>72</v>
      </c>
      <c r="C3" s="242"/>
      <c r="D3" s="242"/>
      <c r="E3" s="242"/>
      <c r="F3" s="242"/>
      <c r="G3" s="242"/>
      <c r="H3" s="242"/>
      <c r="I3" s="242"/>
      <c r="J3" s="242"/>
      <c r="K3" s="242"/>
      <c r="L3" s="242"/>
    </row>
    <row r="4" spans="1:14" s="44" customFormat="1" ht="23.25" customHeight="1">
      <c r="A4" s="83"/>
      <c r="B4" s="45"/>
      <c r="C4" s="94"/>
      <c r="D4" s="94"/>
      <c r="E4" s="45"/>
      <c r="F4" s="45"/>
      <c r="G4" s="45"/>
      <c r="H4" s="45"/>
      <c r="I4" s="45"/>
      <c r="J4" s="45"/>
      <c r="K4" s="45"/>
      <c r="L4" s="45"/>
    </row>
    <row r="5" spans="1:14" s="44" customFormat="1" ht="23.25" customHeight="1">
      <c r="A5" s="83"/>
      <c r="B5" s="191" t="s">
        <v>6</v>
      </c>
      <c r="C5" s="233" t="s">
        <v>125</v>
      </c>
      <c r="D5" s="42"/>
      <c r="E5" s="11"/>
      <c r="G5" s="241" t="s">
        <v>13</v>
      </c>
      <c r="H5" s="242"/>
      <c r="I5" s="242"/>
      <c r="J5" s="242"/>
      <c r="K5" s="242"/>
      <c r="L5" s="242"/>
    </row>
    <row r="6" spans="1:14" s="44" customFormat="1" ht="23.25" customHeight="1">
      <c r="A6" s="83"/>
      <c r="B6" s="6"/>
      <c r="C6" s="42"/>
      <c r="D6" s="42"/>
      <c r="E6" s="11"/>
      <c r="G6" s="283" t="s">
        <v>104</v>
      </c>
      <c r="H6" s="283"/>
      <c r="I6" s="283"/>
      <c r="J6" s="283"/>
      <c r="K6" s="283"/>
      <c r="L6" s="283"/>
    </row>
    <row r="7" spans="1:14" s="44" customFormat="1" ht="23.25" customHeight="1">
      <c r="A7" s="83"/>
      <c r="B7" s="6"/>
      <c r="C7" s="47" t="s">
        <v>11</v>
      </c>
      <c r="D7" s="11"/>
      <c r="E7" s="11"/>
      <c r="G7" s="283"/>
      <c r="H7" s="283"/>
      <c r="I7" s="283"/>
      <c r="J7" s="283"/>
      <c r="K7" s="283"/>
      <c r="L7" s="283"/>
    </row>
    <row r="8" spans="1:14" ht="16.5">
      <c r="B8" s="50"/>
      <c r="C8" s="50"/>
      <c r="D8" s="50"/>
      <c r="E8" s="50"/>
      <c r="G8" s="283"/>
      <c r="H8" s="283"/>
      <c r="I8" s="283"/>
      <c r="J8" s="283"/>
      <c r="K8" s="283"/>
      <c r="L8" s="283"/>
      <c r="M8" s="71"/>
      <c r="N8" s="71"/>
    </row>
    <row r="9" spans="1:14">
      <c r="C9" s="85"/>
    </row>
    <row r="10" spans="1:14" ht="23.25" customHeight="1">
      <c r="B10" s="241" t="s">
        <v>158</v>
      </c>
      <c r="C10" s="253"/>
      <c r="D10" s="254"/>
      <c r="E10" s="254"/>
      <c r="F10" s="254"/>
      <c r="G10" s="254"/>
      <c r="H10" s="254"/>
      <c r="I10" s="254"/>
    </row>
    <row r="11" spans="1:14"/>
    <row r="12" spans="1:14" ht="42.75" customHeight="1">
      <c r="A12" s="86" t="s">
        <v>73</v>
      </c>
      <c r="B12" s="333" t="s">
        <v>117</v>
      </c>
      <c r="C12" s="334"/>
      <c r="D12" s="193" t="s">
        <v>43</v>
      </c>
      <c r="E12" s="194"/>
      <c r="F12" s="195"/>
      <c r="G12" s="193" t="s">
        <v>116</v>
      </c>
      <c r="H12" s="131" t="s">
        <v>115</v>
      </c>
      <c r="I12" s="196" t="s">
        <v>74</v>
      </c>
      <c r="J12" s="60"/>
      <c r="K12" s="60"/>
      <c r="L12" s="60"/>
      <c r="M12" s="60"/>
    </row>
    <row r="13" spans="1:14" ht="21" customHeight="1">
      <c r="A13" s="87"/>
      <c r="B13" s="230" t="s">
        <v>106</v>
      </c>
      <c r="C13" s="231"/>
      <c r="D13" s="171" t="s">
        <v>49</v>
      </c>
      <c r="E13" s="197"/>
      <c r="F13" s="198"/>
      <c r="G13" s="199">
        <v>109</v>
      </c>
      <c r="H13" s="200">
        <v>86</v>
      </c>
      <c r="I13" s="201">
        <f t="shared" ref="I13:I22" si="0">+IFERROR(H13/G13,0)</f>
        <v>0.78899082568807344</v>
      </c>
      <c r="J13" s="60"/>
      <c r="K13" s="60"/>
      <c r="L13" s="88">
        <v>5000</v>
      </c>
      <c r="M13" s="60"/>
    </row>
    <row r="14" spans="1:14" ht="21" customHeight="1">
      <c r="A14" s="87"/>
      <c r="B14" s="335" t="s">
        <v>107</v>
      </c>
      <c r="C14" s="336"/>
      <c r="D14" s="171" t="s">
        <v>49</v>
      </c>
      <c r="E14" s="197"/>
      <c r="F14" s="198"/>
      <c r="G14" s="199">
        <v>0</v>
      </c>
      <c r="H14" s="200">
        <v>0</v>
      </c>
      <c r="I14" s="201">
        <f t="shared" si="0"/>
        <v>0</v>
      </c>
      <c r="J14" s="60"/>
      <c r="K14" s="60"/>
      <c r="L14" s="88">
        <v>5000</v>
      </c>
      <c r="M14" s="60"/>
    </row>
    <row r="15" spans="1:14" ht="21" customHeight="1">
      <c r="A15" s="87"/>
      <c r="B15" s="335" t="s">
        <v>112</v>
      </c>
      <c r="C15" s="336"/>
      <c r="D15" s="171" t="s">
        <v>49</v>
      </c>
      <c r="E15" s="197"/>
      <c r="F15" s="198"/>
      <c r="G15" s="199">
        <v>18</v>
      </c>
      <c r="H15" s="200">
        <v>18</v>
      </c>
      <c r="I15" s="201">
        <f t="shared" si="0"/>
        <v>1</v>
      </c>
      <c r="J15" s="60"/>
      <c r="K15" s="60"/>
      <c r="L15" s="88"/>
      <c r="M15" s="60"/>
    </row>
    <row r="16" spans="1:14" ht="21" customHeight="1">
      <c r="A16" s="87"/>
      <c r="B16" s="335" t="s">
        <v>109</v>
      </c>
      <c r="C16" s="336"/>
      <c r="D16" s="171" t="s">
        <v>96</v>
      </c>
      <c r="E16" s="197"/>
      <c r="F16" s="198"/>
      <c r="G16" s="199">
        <v>5</v>
      </c>
      <c r="H16" s="200">
        <v>5</v>
      </c>
      <c r="I16" s="201">
        <f t="shared" si="0"/>
        <v>1</v>
      </c>
      <c r="J16" s="60"/>
      <c r="K16" s="60"/>
      <c r="L16" s="88"/>
      <c r="M16" s="60"/>
    </row>
    <row r="17" spans="1:13" ht="21" customHeight="1">
      <c r="A17" s="87"/>
      <c r="B17" s="335" t="s">
        <v>110</v>
      </c>
      <c r="C17" s="336"/>
      <c r="D17" s="171" t="s">
        <v>96</v>
      </c>
      <c r="E17" s="197"/>
      <c r="F17" s="198"/>
      <c r="G17" s="199">
        <v>0</v>
      </c>
      <c r="H17" s="200">
        <v>0</v>
      </c>
      <c r="I17" s="201">
        <f t="shared" si="0"/>
        <v>0</v>
      </c>
      <c r="J17" s="60"/>
      <c r="K17" s="60"/>
      <c r="L17" s="88"/>
      <c r="M17" s="60"/>
    </row>
    <row r="18" spans="1:13" ht="21" customHeight="1">
      <c r="A18" s="87"/>
      <c r="B18" s="335" t="s">
        <v>111</v>
      </c>
      <c r="C18" s="336"/>
      <c r="D18" s="171" t="s">
        <v>96</v>
      </c>
      <c r="E18" s="197"/>
      <c r="F18" s="198"/>
      <c r="G18" s="199">
        <v>0</v>
      </c>
      <c r="H18" s="200">
        <v>0</v>
      </c>
      <c r="I18" s="201">
        <f t="shared" si="0"/>
        <v>0</v>
      </c>
      <c r="J18" s="60"/>
      <c r="K18" s="60"/>
      <c r="L18" s="88"/>
      <c r="M18" s="60"/>
    </row>
    <row r="19" spans="1:13" ht="21" customHeight="1">
      <c r="A19" s="87"/>
      <c r="B19" s="337" t="s">
        <v>108</v>
      </c>
      <c r="C19" s="338"/>
      <c r="D19" s="171" t="s">
        <v>53</v>
      </c>
      <c r="E19" s="197"/>
      <c r="F19" s="198"/>
      <c r="G19" s="199">
        <v>16</v>
      </c>
      <c r="H19" s="200">
        <v>5</v>
      </c>
      <c r="I19" s="201">
        <f t="shared" si="0"/>
        <v>0.3125</v>
      </c>
      <c r="J19" s="60"/>
      <c r="K19" s="60"/>
      <c r="L19" s="88"/>
      <c r="M19" s="60"/>
    </row>
    <row r="20" spans="1:13" ht="21" customHeight="1">
      <c r="A20" s="87"/>
      <c r="B20" s="335" t="s">
        <v>113</v>
      </c>
      <c r="C20" s="336"/>
      <c r="D20" s="171" t="s">
        <v>53</v>
      </c>
      <c r="E20" s="197"/>
      <c r="F20" s="198"/>
      <c r="G20" s="199">
        <v>12</v>
      </c>
      <c r="H20" s="200">
        <v>11</v>
      </c>
      <c r="I20" s="201">
        <f t="shared" si="0"/>
        <v>0.91666666666666663</v>
      </c>
      <c r="J20" s="60"/>
      <c r="K20" s="60"/>
      <c r="L20" s="88">
        <v>5000</v>
      </c>
      <c r="M20" s="60"/>
    </row>
    <row r="21" spans="1:13" ht="21" customHeight="1">
      <c r="A21" s="87"/>
      <c r="B21" s="335" t="s">
        <v>114</v>
      </c>
      <c r="C21" s="336"/>
      <c r="D21" s="171" t="s">
        <v>97</v>
      </c>
      <c r="E21" s="197"/>
      <c r="F21" s="198"/>
      <c r="G21" s="199">
        <v>59</v>
      </c>
      <c r="H21" s="200">
        <v>57</v>
      </c>
      <c r="I21" s="201">
        <f t="shared" si="0"/>
        <v>0.96610169491525422</v>
      </c>
      <c r="J21" s="60"/>
      <c r="K21" s="60"/>
      <c r="L21" s="88">
        <v>5000</v>
      </c>
      <c r="M21" s="60"/>
    </row>
    <row r="22" spans="1:13" s="59" customFormat="1" ht="25.5" customHeight="1">
      <c r="A22" s="95"/>
      <c r="B22" s="202"/>
      <c r="C22" s="203"/>
      <c r="D22" s="204"/>
      <c r="E22" s="204"/>
      <c r="F22" s="204"/>
      <c r="G22" s="205">
        <f>SUM(G13:G21)</f>
        <v>219</v>
      </c>
      <c r="H22" s="205">
        <f>SUM(H13:H21)</f>
        <v>182</v>
      </c>
      <c r="I22" s="206">
        <f t="shared" si="0"/>
        <v>0.83105022831050224</v>
      </c>
      <c r="J22" s="96"/>
      <c r="K22" s="96"/>
      <c r="L22" s="96"/>
      <c r="M22" s="96"/>
    </row>
    <row r="23" spans="1:13">
      <c r="C23" s="89"/>
      <c r="D23" s="89"/>
      <c r="E23" s="89"/>
      <c r="F23" s="89"/>
      <c r="G23" s="89"/>
      <c r="H23" s="89"/>
      <c r="I23" s="89"/>
      <c r="J23" s="89"/>
      <c r="K23" s="89"/>
    </row>
    <row r="24" spans="1:13" ht="15">
      <c r="C24" s="44"/>
      <c r="D24" s="44"/>
      <c r="E24" s="44"/>
      <c r="F24" s="44"/>
      <c r="G24" s="44"/>
      <c r="H24" s="44"/>
      <c r="I24" s="44"/>
      <c r="J24" s="44"/>
      <c r="K24" s="44"/>
      <c r="L24" s="84"/>
    </row>
    <row r="25" spans="1:13"/>
    <row r="26" spans="1:13" ht="20.25" customHeight="1">
      <c r="B26" s="242" t="s">
        <v>118</v>
      </c>
      <c r="C26" s="242"/>
      <c r="D26" s="242"/>
      <c r="E26" s="242"/>
      <c r="F26" s="242"/>
      <c r="G26" s="242"/>
      <c r="H26" s="242"/>
      <c r="I26" s="242"/>
      <c r="J26" s="242"/>
      <c r="K26" s="242"/>
      <c r="L26" s="242"/>
    </row>
    <row r="27" spans="1:13"/>
    <row r="28" spans="1:13" ht="24">
      <c r="B28" s="241"/>
      <c r="C28" s="241" t="s">
        <v>13</v>
      </c>
      <c r="D28" s="242"/>
      <c r="E28" s="242"/>
      <c r="F28" s="242"/>
      <c r="G28" s="242"/>
      <c r="H28" s="242"/>
      <c r="I28" s="242"/>
      <c r="J28" s="242"/>
      <c r="K28" s="242"/>
      <c r="L28" s="242"/>
    </row>
    <row r="29" spans="1:13" ht="24" customHeight="1">
      <c r="B29" s="283" t="s">
        <v>100</v>
      </c>
      <c r="C29" s="283"/>
      <c r="D29" s="283"/>
      <c r="E29" s="283"/>
      <c r="F29" s="283"/>
      <c r="G29" s="283"/>
      <c r="H29" s="283"/>
      <c r="I29" s="283"/>
      <c r="J29" s="283"/>
      <c r="K29" s="283"/>
      <c r="L29" s="283"/>
    </row>
    <row r="30" spans="1:13" ht="24" customHeight="1">
      <c r="B30" s="283"/>
      <c r="C30" s="283"/>
      <c r="D30" s="283"/>
      <c r="E30" s="283"/>
      <c r="F30" s="283"/>
      <c r="G30" s="283"/>
      <c r="H30" s="283"/>
      <c r="I30" s="283"/>
      <c r="J30" s="283"/>
      <c r="K30" s="283"/>
      <c r="L30" s="283"/>
    </row>
    <row r="31" spans="1:13" ht="24" customHeight="1">
      <c r="B31" s="283"/>
      <c r="C31" s="283"/>
      <c r="D31" s="283"/>
      <c r="E31" s="283"/>
      <c r="F31" s="283"/>
      <c r="G31" s="283"/>
      <c r="H31" s="283"/>
      <c r="I31" s="283"/>
      <c r="J31" s="283"/>
      <c r="K31" s="283"/>
      <c r="L31" s="283"/>
    </row>
    <row r="32" spans="1:13" ht="24" customHeight="1">
      <c r="B32" s="283"/>
      <c r="C32" s="283"/>
      <c r="D32" s="283"/>
      <c r="E32" s="283"/>
      <c r="F32" s="283"/>
      <c r="G32" s="283"/>
      <c r="H32" s="283"/>
      <c r="I32" s="283"/>
      <c r="J32" s="283"/>
      <c r="K32" s="283"/>
      <c r="L32" s="283"/>
    </row>
    <row r="33" spans="1:13" ht="24" customHeight="1">
      <c r="B33" s="283"/>
      <c r="C33" s="283"/>
      <c r="D33" s="283"/>
      <c r="E33" s="283"/>
      <c r="F33" s="283"/>
      <c r="G33" s="283"/>
      <c r="H33" s="283"/>
      <c r="I33" s="283"/>
      <c r="J33" s="283"/>
      <c r="K33" s="283"/>
      <c r="L33" s="283"/>
    </row>
    <row r="34" spans="1:13" ht="30" customHeight="1">
      <c r="B34" s="283"/>
      <c r="C34" s="283"/>
      <c r="D34" s="283"/>
      <c r="E34" s="283"/>
      <c r="F34" s="283"/>
      <c r="G34" s="283"/>
      <c r="H34" s="283"/>
      <c r="I34" s="283"/>
      <c r="J34" s="283"/>
      <c r="K34" s="283"/>
      <c r="L34" s="283"/>
    </row>
    <row r="35" spans="1:13" ht="15.75" customHeight="1">
      <c r="B35" s="90"/>
      <c r="C35" s="90"/>
      <c r="D35" s="90"/>
      <c r="E35" s="90"/>
      <c r="F35" s="90"/>
      <c r="G35" s="90"/>
      <c r="H35" s="90"/>
      <c r="I35" s="90"/>
      <c r="J35" s="90"/>
      <c r="K35" s="90"/>
      <c r="L35" s="90"/>
    </row>
    <row r="36" spans="1:13" ht="32.25" customHeight="1">
      <c r="C36" s="331" t="s">
        <v>45</v>
      </c>
      <c r="D36" s="207" t="s">
        <v>28</v>
      </c>
      <c r="E36" s="207"/>
      <c r="F36" s="207"/>
      <c r="G36" s="207"/>
      <c r="H36" s="148" t="s">
        <v>29</v>
      </c>
      <c r="I36" s="207"/>
      <c r="J36" s="208"/>
      <c r="K36" s="303" t="s">
        <v>30</v>
      </c>
      <c r="L36" s="303" t="s">
        <v>75</v>
      </c>
    </row>
    <row r="37" spans="1:13" s="59" customFormat="1" ht="78">
      <c r="A37" s="91"/>
      <c r="B37" s="43"/>
      <c r="C37" s="332"/>
      <c r="D37" s="131" t="s">
        <v>33</v>
      </c>
      <c r="E37" s="131" t="s">
        <v>34</v>
      </c>
      <c r="F37" s="131" t="s">
        <v>76</v>
      </c>
      <c r="G37" s="131" t="s">
        <v>35</v>
      </c>
      <c r="H37" s="179" t="s">
        <v>46</v>
      </c>
      <c r="I37" s="179" t="s">
        <v>47</v>
      </c>
      <c r="J37" s="160" t="s">
        <v>48</v>
      </c>
      <c r="K37" s="304"/>
      <c r="L37" s="304"/>
    </row>
    <row r="38" spans="1:13" ht="24.75" customHeight="1">
      <c r="B38" s="59"/>
      <c r="C38" s="209" t="s">
        <v>77</v>
      </c>
      <c r="D38" s="210" t="s">
        <v>28</v>
      </c>
      <c r="E38" s="210">
        <v>0</v>
      </c>
      <c r="F38" s="211"/>
      <c r="G38" s="210">
        <f>+F38+J38</f>
        <v>0</v>
      </c>
      <c r="H38" s="210" t="s">
        <v>29</v>
      </c>
      <c r="I38" s="212">
        <v>0</v>
      </c>
      <c r="J38" s="212">
        <v>0</v>
      </c>
      <c r="K38" s="213">
        <f>+IFERROR((F38+J38)/D38,0)</f>
        <v>0</v>
      </c>
      <c r="L38" s="210">
        <f>+E38-F38-J38</f>
        <v>0</v>
      </c>
    </row>
    <row r="39" spans="1:13">
      <c r="K39" s="92"/>
    </row>
    <row r="40" spans="1:13">
      <c r="C40" s="60"/>
      <c r="D40" s="60"/>
      <c r="E40" s="60"/>
      <c r="F40" s="60"/>
      <c r="G40" s="60"/>
      <c r="H40" s="60"/>
      <c r="I40" s="60"/>
      <c r="J40" s="60"/>
      <c r="K40" s="93"/>
      <c r="L40" s="60"/>
    </row>
    <row r="41" spans="1:13">
      <c r="C41" s="60"/>
      <c r="D41" s="60"/>
      <c r="E41" s="60"/>
      <c r="F41" s="60"/>
      <c r="G41" s="60"/>
      <c r="H41" s="60"/>
      <c r="I41" s="60"/>
      <c r="J41" s="60"/>
      <c r="K41" s="93"/>
      <c r="L41" s="60"/>
    </row>
    <row r="42" spans="1:13" ht="25.5" customHeight="1">
      <c r="B42" s="214" t="s">
        <v>78</v>
      </c>
      <c r="C42" s="215"/>
      <c r="D42" s="215"/>
      <c r="E42" s="215"/>
      <c r="F42" s="215"/>
      <c r="G42" s="215"/>
      <c r="H42" s="215"/>
      <c r="I42" s="215"/>
      <c r="J42" s="215"/>
      <c r="K42" s="215"/>
      <c r="L42" s="216"/>
    </row>
    <row r="43" spans="1:13" ht="26.25" customHeight="1">
      <c r="B43" s="217">
        <v>1</v>
      </c>
      <c r="C43" s="328" t="s">
        <v>165</v>
      </c>
      <c r="D43" s="329"/>
      <c r="E43" s="329"/>
      <c r="F43" s="329"/>
      <c r="G43" s="329"/>
      <c r="H43" s="329"/>
      <c r="I43" s="329"/>
      <c r="J43" s="329"/>
      <c r="K43" s="329"/>
      <c r="L43" s="330"/>
      <c r="M43" s="55"/>
    </row>
    <row r="44" spans="1:13" ht="26.25" customHeight="1">
      <c r="B44" s="218">
        <v>2</v>
      </c>
      <c r="C44" s="325"/>
      <c r="D44" s="326"/>
      <c r="E44" s="326"/>
      <c r="F44" s="326"/>
      <c r="G44" s="326"/>
      <c r="H44" s="326"/>
      <c r="I44" s="326"/>
      <c r="J44" s="326"/>
      <c r="K44" s="326"/>
      <c r="L44" s="327"/>
      <c r="M44" s="55"/>
    </row>
    <row r="45" spans="1:13" ht="26.25" customHeight="1">
      <c r="B45" s="218">
        <v>3</v>
      </c>
      <c r="C45" s="325"/>
      <c r="D45" s="326"/>
      <c r="E45" s="326"/>
      <c r="F45" s="326"/>
      <c r="G45" s="326"/>
      <c r="H45" s="326"/>
      <c r="I45" s="326"/>
      <c r="J45" s="326"/>
      <c r="K45" s="326"/>
      <c r="L45" s="327"/>
      <c r="M45" s="55"/>
    </row>
    <row r="46" spans="1:13" ht="26.25" customHeight="1">
      <c r="B46" s="218">
        <v>4</v>
      </c>
      <c r="C46" s="325"/>
      <c r="D46" s="326"/>
      <c r="E46" s="326"/>
      <c r="F46" s="326"/>
      <c r="G46" s="326"/>
      <c r="H46" s="326"/>
      <c r="I46" s="326"/>
      <c r="J46" s="326"/>
      <c r="K46" s="326"/>
      <c r="L46" s="327"/>
      <c r="M46" s="55"/>
    </row>
    <row r="47" spans="1:13" ht="26.25" customHeight="1">
      <c r="B47" s="218">
        <v>5</v>
      </c>
      <c r="C47" s="325"/>
      <c r="D47" s="326"/>
      <c r="E47" s="326"/>
      <c r="F47" s="326"/>
      <c r="G47" s="326"/>
      <c r="H47" s="326"/>
      <c r="I47" s="326"/>
      <c r="J47" s="326"/>
      <c r="K47" s="326"/>
      <c r="L47" s="327"/>
      <c r="M47" s="55"/>
    </row>
    <row r="48" spans="1:13"/>
    <row r="49" spans="7:14"/>
    <row r="50" spans="7:14"/>
    <row r="51" spans="7:14" ht="24">
      <c r="G51" s="94"/>
      <c r="H51" s="94"/>
      <c r="I51" s="94"/>
      <c r="J51" s="94"/>
      <c r="K51" s="94"/>
    </row>
    <row r="52" spans="7:14" ht="24">
      <c r="G52" s="94"/>
      <c r="H52" s="120" t="s">
        <v>71</v>
      </c>
      <c r="I52" s="120"/>
      <c r="J52" s="120"/>
      <c r="K52" s="120"/>
      <c r="L52" s="73"/>
      <c r="M52" s="73"/>
      <c r="N52" s="63"/>
    </row>
    <row r="53" spans="7:14" ht="24">
      <c r="G53" s="94"/>
      <c r="H53" s="122"/>
      <c r="I53" s="122"/>
      <c r="J53" s="122"/>
      <c r="K53" s="122"/>
      <c r="L53" s="73"/>
      <c r="M53" s="73"/>
    </row>
    <row r="54" spans="7:14" ht="24">
      <c r="G54" s="94"/>
      <c r="H54" s="122"/>
      <c r="I54" s="122"/>
      <c r="J54" s="122"/>
      <c r="K54" s="122"/>
      <c r="L54" s="73"/>
      <c r="M54" s="73"/>
    </row>
    <row r="55" spans="7:14" ht="24">
      <c r="G55" s="94"/>
      <c r="H55" s="122"/>
      <c r="I55" s="122"/>
      <c r="J55" s="122"/>
      <c r="K55" s="122"/>
      <c r="L55" s="73"/>
      <c r="M55" s="73"/>
    </row>
    <row r="56" spans="7:14" ht="24">
      <c r="G56" s="94"/>
      <c r="H56" s="123" t="s">
        <v>216</v>
      </c>
      <c r="I56" s="123"/>
      <c r="J56" s="124"/>
      <c r="K56" s="124"/>
      <c r="L56" s="73"/>
      <c r="M56" s="73"/>
    </row>
    <row r="57" spans="7:14" ht="24">
      <c r="G57" s="94"/>
      <c r="H57" s="291" t="s">
        <v>215</v>
      </c>
      <c r="I57" s="291"/>
      <c r="J57" s="291"/>
      <c r="K57" s="291"/>
      <c r="L57" s="73"/>
      <c r="M57" s="73"/>
    </row>
    <row r="58" spans="7:14" ht="18.75">
      <c r="H58" s="79"/>
      <c r="I58" s="79"/>
      <c r="J58" s="79"/>
      <c r="K58" s="79"/>
      <c r="L58" s="73"/>
      <c r="M58" s="73"/>
    </row>
    <row r="59" spans="7:14" ht="18.75" hidden="1">
      <c r="H59" s="79"/>
      <c r="I59" s="79"/>
      <c r="J59" s="79"/>
      <c r="K59" s="79"/>
      <c r="L59" s="73"/>
      <c r="M59" s="73"/>
    </row>
    <row r="60" spans="7:14" ht="18.75" hidden="1">
      <c r="H60" s="79"/>
      <c r="I60" s="79"/>
      <c r="J60" s="79"/>
      <c r="K60" s="79"/>
      <c r="L60" s="77"/>
      <c r="M60" s="77"/>
    </row>
    <row r="163" spans="1:1" ht="15" hidden="1">
      <c r="A163" s="1" t="s">
        <v>151</v>
      </c>
    </row>
    <row r="164" spans="1:1" ht="15" hidden="1">
      <c r="A164" s="1" t="s">
        <v>119</v>
      </c>
    </row>
    <row r="165" spans="1:1" ht="15" hidden="1">
      <c r="A165" s="1" t="s">
        <v>120</v>
      </c>
    </row>
    <row r="166" spans="1:1" ht="15" hidden="1">
      <c r="A166" s="1" t="s">
        <v>121</v>
      </c>
    </row>
    <row r="167" spans="1:1" ht="15" hidden="1">
      <c r="A167" s="1" t="s">
        <v>122</v>
      </c>
    </row>
    <row r="168" spans="1:1" ht="15" hidden="1">
      <c r="A168" s="1" t="s">
        <v>123</v>
      </c>
    </row>
    <row r="169" spans="1:1" ht="15" hidden="1">
      <c r="A169" s="1" t="s">
        <v>124</v>
      </c>
    </row>
    <row r="170" spans="1:1" ht="15" hidden="1">
      <c r="A170" s="1" t="s">
        <v>125</v>
      </c>
    </row>
    <row r="171" spans="1:1" ht="15" hidden="1">
      <c r="A171" s="1" t="s">
        <v>126</v>
      </c>
    </row>
    <row r="172" spans="1:1" ht="15" hidden="1">
      <c r="A172" s="1" t="s">
        <v>127</v>
      </c>
    </row>
    <row r="173" spans="1:1" ht="15" hidden="1">
      <c r="A173" s="1" t="s">
        <v>128</v>
      </c>
    </row>
    <row r="174" spans="1:1" ht="15" hidden="1">
      <c r="A174" s="1" t="s">
        <v>129</v>
      </c>
    </row>
    <row r="175" spans="1:1" ht="15" hidden="1">
      <c r="A175" s="1" t="s">
        <v>130</v>
      </c>
    </row>
    <row r="176" spans="1:1" ht="15" hidden="1">
      <c r="A176" s="1" t="s">
        <v>131</v>
      </c>
    </row>
    <row r="177" spans="1:1" ht="15" hidden="1">
      <c r="A177" s="1" t="s">
        <v>132</v>
      </c>
    </row>
    <row r="178" spans="1:1" ht="15" hidden="1">
      <c r="A178" s="1" t="s">
        <v>133</v>
      </c>
    </row>
    <row r="179" spans="1:1" ht="15" hidden="1">
      <c r="A179" s="1" t="s">
        <v>134</v>
      </c>
    </row>
    <row r="180" spans="1:1" ht="15" hidden="1">
      <c r="A180" s="1" t="s">
        <v>135</v>
      </c>
    </row>
    <row r="181" spans="1:1" ht="15" hidden="1">
      <c r="A181" s="1" t="s">
        <v>136</v>
      </c>
    </row>
    <row r="182" spans="1:1" ht="15" hidden="1">
      <c r="A182" s="1" t="s">
        <v>137</v>
      </c>
    </row>
    <row r="183" spans="1:1" ht="15" hidden="1">
      <c r="A183" s="1" t="s">
        <v>138</v>
      </c>
    </row>
    <row r="184" spans="1:1" ht="15" hidden="1">
      <c r="A184" s="1" t="s">
        <v>139</v>
      </c>
    </row>
    <row r="185" spans="1:1" ht="15" hidden="1">
      <c r="A185" s="1" t="s">
        <v>140</v>
      </c>
    </row>
    <row r="186" spans="1:1" ht="15" hidden="1">
      <c r="A186" s="1" t="s">
        <v>141</v>
      </c>
    </row>
    <row r="187" spans="1:1" ht="15" hidden="1">
      <c r="A187" s="1" t="s">
        <v>142</v>
      </c>
    </row>
    <row r="188" spans="1:1" ht="15" hidden="1">
      <c r="A188" s="1" t="s">
        <v>143</v>
      </c>
    </row>
    <row r="189" spans="1:1" ht="15" hidden="1">
      <c r="A189" s="1" t="s">
        <v>144</v>
      </c>
    </row>
    <row r="190" spans="1:1" ht="15" hidden="1">
      <c r="A190" s="1" t="s">
        <v>145</v>
      </c>
    </row>
    <row r="191" spans="1:1" ht="15" hidden="1">
      <c r="A191" s="1" t="s">
        <v>146</v>
      </c>
    </row>
    <row r="192" spans="1:1" ht="15" hidden="1">
      <c r="A192" s="1" t="s">
        <v>147</v>
      </c>
    </row>
    <row r="193" spans="1:1" ht="15" hidden="1">
      <c r="A193" s="1" t="s">
        <v>148</v>
      </c>
    </row>
    <row r="194" spans="1:1" ht="15" hidden="1">
      <c r="A194" s="1" t="s">
        <v>149</v>
      </c>
    </row>
    <row r="195" spans="1:1" ht="15" hidden="1">
      <c r="A195" s="1" t="s">
        <v>150</v>
      </c>
    </row>
  </sheetData>
  <mergeCells count="20">
    <mergeCell ref="C43:L43"/>
    <mergeCell ref="G6:L8"/>
    <mergeCell ref="B29:L34"/>
    <mergeCell ref="C36:C37"/>
    <mergeCell ref="K36:K37"/>
    <mergeCell ref="L36:L37"/>
    <mergeCell ref="B12:C12"/>
    <mergeCell ref="B14:C14"/>
    <mergeCell ref="B15:C15"/>
    <mergeCell ref="B16:C16"/>
    <mergeCell ref="B17:C17"/>
    <mergeCell ref="B18:C18"/>
    <mergeCell ref="B19:C19"/>
    <mergeCell ref="B20:C20"/>
    <mergeCell ref="B21:C21"/>
    <mergeCell ref="H57:K57"/>
    <mergeCell ref="C44:L44"/>
    <mergeCell ref="C45:L45"/>
    <mergeCell ref="C46:L46"/>
    <mergeCell ref="C47:L47"/>
  </mergeCells>
  <conditionalFormatting sqref="I13:I21">
    <cfRule type="expression" dxfId="0" priority="1">
      <formula>I13&lt;&gt;100%</formula>
    </cfRule>
  </conditionalFormatting>
  <dataValidations count="2">
    <dataValidation type="whole" allowBlank="1" showInputMessage="1" showErrorMessage="1" sqref="H13:H21" xr:uid="{2462D0A4-E27D-4DE0-BA2A-ABD60F39E257}">
      <formula1>0</formula1>
      <formula2>1000</formula2>
    </dataValidation>
    <dataValidation type="list" allowBlank="1" showInputMessage="1" showErrorMessage="1" sqref="C5" xr:uid="{00000000-0002-0000-0300-000001000000}">
      <formula1>$A$163:$A$195</formula1>
    </dataValidation>
  </dataValidations>
  <printOptions horizontalCentered="1"/>
  <pageMargins left="0.39370078740157483" right="0.39370078740157483" top="0.98425196850393704" bottom="0.39370078740157483" header="0.31496062992125984" footer="0.31496062992125984"/>
  <pageSetup scale="40" orientation="landscape" r:id="rId1"/>
  <headerFooter>
    <oddHeader>&amp;C&amp;G</oddHeader>
    <oddFooter>&amp;CFECHA DE ELABORACIÓN: &amp;D&amp;R&amp;G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8">
    <pageSetUpPr fitToPage="1"/>
  </sheetPr>
  <dimension ref="A1:S104"/>
  <sheetViews>
    <sheetView showGridLines="0" zoomScale="70" zoomScaleNormal="70" workbookViewId="0">
      <selection activeCell="E17" sqref="E17"/>
    </sheetView>
  </sheetViews>
  <sheetFormatPr baseColWidth="10" defaultColWidth="0" defaultRowHeight="15.75" zeroHeight="1"/>
  <cols>
    <col min="1" max="1" width="8.5703125" style="98" customWidth="1"/>
    <col min="2" max="2" width="21.42578125" style="98" customWidth="1"/>
    <col min="3" max="3" width="63.7109375" style="98" customWidth="1"/>
    <col min="4" max="5" width="22.85546875" style="98" bestFit="1" customWidth="1"/>
    <col min="6" max="6" width="22.85546875" style="98" customWidth="1"/>
    <col min="7" max="7" width="22.85546875" style="98" bestFit="1" customWidth="1"/>
    <col min="8" max="8" width="8.5703125" style="98" customWidth="1"/>
    <col min="9" max="19" width="0" style="98" hidden="1" customWidth="1"/>
    <col min="20" max="16384" width="11.42578125" style="98" hidden="1"/>
  </cols>
  <sheetData>
    <row r="1" spans="1:13" ht="31.5" customHeight="1">
      <c r="B1" s="240" t="s">
        <v>0</v>
      </c>
      <c r="C1" s="255"/>
      <c r="D1" s="255"/>
      <c r="E1" s="255"/>
      <c r="F1" s="255"/>
      <c r="G1" s="255"/>
      <c r="H1" s="255"/>
      <c r="I1" s="97"/>
      <c r="J1" s="97"/>
      <c r="K1" s="97"/>
      <c r="L1" s="97"/>
      <c r="M1" s="97"/>
    </row>
    <row r="2" spans="1:13">
      <c r="B2" s="45"/>
      <c r="C2" s="45"/>
      <c r="D2" s="45"/>
      <c r="E2" s="45"/>
      <c r="F2" s="45"/>
      <c r="G2" s="45"/>
      <c r="H2" s="45"/>
      <c r="I2" s="45"/>
      <c r="J2" s="45"/>
      <c r="K2" s="45"/>
      <c r="L2" s="45"/>
      <c r="M2" s="45"/>
    </row>
    <row r="3" spans="1:13" ht="24">
      <c r="B3" s="242" t="s">
        <v>79</v>
      </c>
      <c r="C3" s="256"/>
      <c r="D3" s="256"/>
      <c r="E3" s="256"/>
      <c r="F3" s="256"/>
      <c r="G3" s="256"/>
      <c r="H3" s="256"/>
      <c r="I3" s="99"/>
      <c r="J3" s="99"/>
      <c r="K3" s="99"/>
      <c r="L3" s="99"/>
      <c r="M3" s="45"/>
    </row>
    <row r="4" spans="1:13"/>
    <row r="5" spans="1:13" ht="24">
      <c r="B5" s="41" t="s">
        <v>6</v>
      </c>
      <c r="C5" s="232" t="s">
        <v>125</v>
      </c>
      <c r="D5" s="41"/>
      <c r="E5" s="41" t="s">
        <v>105</v>
      </c>
      <c r="F5" s="41" t="s">
        <v>152</v>
      </c>
      <c r="G5" s="41"/>
    </row>
    <row r="6" spans="1:13" ht="24">
      <c r="B6" s="102"/>
      <c r="C6" s="103" t="s">
        <v>11</v>
      </c>
      <c r="D6" s="102"/>
      <c r="E6" s="102"/>
      <c r="F6" s="102"/>
      <c r="G6" s="102"/>
    </row>
    <row r="7" spans="1:13"/>
    <row r="8" spans="1:13" s="101" customFormat="1" ht="19.5">
      <c r="A8" s="98"/>
      <c r="B8" s="219" t="s">
        <v>80</v>
      </c>
      <c r="C8" s="220"/>
      <c r="D8" s="221" t="s">
        <v>46</v>
      </c>
      <c r="E8" s="221" t="s">
        <v>48</v>
      </c>
      <c r="F8" s="222" t="s">
        <v>47</v>
      </c>
      <c r="G8" s="222" t="s">
        <v>81</v>
      </c>
    </row>
    <row r="9" spans="1:13" s="101" customFormat="1" ht="19.5">
      <c r="A9" s="98"/>
      <c r="B9" s="225">
        <v>1000</v>
      </c>
      <c r="C9" s="104" t="s">
        <v>82</v>
      </c>
      <c r="D9" s="105">
        <f>+SUMIF(B16:B52,"&lt;19999",D16:D52)</f>
        <v>506435</v>
      </c>
      <c r="E9" s="105">
        <f>+SUMIF(B16:B52,"&lt;19999",E16:E52)</f>
        <v>331827.96999999997</v>
      </c>
      <c r="F9" s="106">
        <f>+SUMIF(B16:B52,"&lt;19999",F16:F52)</f>
        <v>0</v>
      </c>
      <c r="G9" s="106">
        <f>+SUMIF(B16:B52,"&lt;19999",G16:G52)</f>
        <v>174607.03000000003</v>
      </c>
    </row>
    <row r="10" spans="1:13" s="101" customFormat="1" ht="19.5">
      <c r="A10" s="98"/>
      <c r="B10" s="225">
        <v>2000</v>
      </c>
      <c r="C10" s="104" t="s">
        <v>83</v>
      </c>
      <c r="D10" s="105">
        <f>+SUMIF(B16:B52,"&lt;29999",D16:D52)-SUMIF(B16:B52,"&lt;19999",D16:D52)</f>
        <v>0</v>
      </c>
      <c r="E10" s="105">
        <f>+SUMIF(B16:B52,"&lt;29999",E16:E52)-SUMIF(B16:B52,"&lt;19999",E16:E52)</f>
        <v>0</v>
      </c>
      <c r="F10" s="106">
        <f>+SUMIF(B16:B52,"&lt;29999",F16:F52)-SUMIF(B16:B52,"&lt;19999",F16:F52)</f>
        <v>0</v>
      </c>
      <c r="G10" s="106">
        <f>+SUMIF(B16:B52,"&lt;29999",G16:G52)-SUMIF(B16:B52,"&lt;19999",G16:G52)</f>
        <v>0</v>
      </c>
    </row>
    <row r="11" spans="1:13" s="101" customFormat="1" ht="19.5">
      <c r="A11" s="98"/>
      <c r="B11" s="225">
        <v>3000</v>
      </c>
      <c r="C11" s="104" t="s">
        <v>84</v>
      </c>
      <c r="D11" s="105">
        <f>+SUMIF(B16:B52,"&lt;39999",D16:D52)-SUMIF(B16:B52,"&lt;29999",D16:D52)</f>
        <v>10255</v>
      </c>
      <c r="E11" s="105">
        <f>+SUMIF(B16:B52,"&lt;39999",E16:E52)-SUMIF(B16:B52,"&lt;29999",E16:E52)</f>
        <v>10147.440000000002</v>
      </c>
      <c r="F11" s="106">
        <f>+SUMIF(B16:B52,"&lt;39999",F16:F52)-SUMIF(B16:B52,"&lt;29999",F16:F52)</f>
        <v>0</v>
      </c>
      <c r="G11" s="106">
        <f>+SUMIF(B16:B52,"&lt;39999",G16:G52)-SUMIF(B16:B52,"&lt;29999",G16:G52)</f>
        <v>107.55999999999767</v>
      </c>
    </row>
    <row r="12" spans="1:13" s="101" customFormat="1" ht="19.5">
      <c r="A12" s="98"/>
      <c r="B12" s="225">
        <v>4000</v>
      </c>
      <c r="C12" s="104" t="s">
        <v>85</v>
      </c>
      <c r="D12" s="105">
        <f>+SUMIF(B16:B52,"&lt;49999",D16:D52)-SUMIF(B16:B52,"&lt;39999",D16:D52)</f>
        <v>0</v>
      </c>
      <c r="E12" s="105">
        <f>+SUMIF(B16:B52,"&lt;49999",E16:E52)-SUMIF(B16:B52,"&lt;39999",E16:E52)</f>
        <v>0</v>
      </c>
      <c r="F12" s="106">
        <f>+SUMIF(B16:B52,"&lt;49999",F16:F52)-SUMIF(B16:B52,"&lt;39999",F16:F52)</f>
        <v>0</v>
      </c>
      <c r="G12" s="106">
        <f>+SUMIF(B16:B52,"&lt;49999",G16:G52)-SUMIF(B16:B52,"&lt;39999",G16:G52)</f>
        <v>0</v>
      </c>
    </row>
    <row r="13" spans="1:13" s="101" customFormat="1" ht="19.5">
      <c r="A13" s="98"/>
      <c r="C13" s="226" t="s">
        <v>86</v>
      </c>
      <c r="D13" s="227">
        <f>+SUM(D9:D12)</f>
        <v>516690</v>
      </c>
      <c r="E13" s="227">
        <f>+SUM(E9:E12)</f>
        <v>341975.41</v>
      </c>
      <c r="F13" s="228">
        <f>+SUM(F9:F12)</f>
        <v>0</v>
      </c>
      <c r="G13" s="228">
        <f>+SUM(G9:G12)</f>
        <v>174714.59000000003</v>
      </c>
    </row>
    <row r="14" spans="1:13" s="101" customFormat="1" ht="18.75">
      <c r="A14" s="98"/>
    </row>
    <row r="15" spans="1:13" s="101" customFormat="1" ht="68.25" customHeight="1">
      <c r="A15" s="98"/>
      <c r="B15" s="257" t="s">
        <v>87</v>
      </c>
      <c r="C15" s="258" t="s">
        <v>88</v>
      </c>
      <c r="D15" s="259" t="s">
        <v>89</v>
      </c>
      <c r="E15" s="259" t="s">
        <v>90</v>
      </c>
      <c r="F15" s="259" t="s">
        <v>91</v>
      </c>
      <c r="G15" s="259" t="s">
        <v>92</v>
      </c>
    </row>
    <row r="16" spans="1:13" s="101" customFormat="1" ht="18.75">
      <c r="A16" s="98"/>
      <c r="B16" s="107">
        <v>13404</v>
      </c>
      <c r="C16" s="108" t="str">
        <f t="shared" ref="C16:C52" si="0">IFERROR(VLOOKUP(B16,partidas,2,0),"-")</f>
        <v xml:space="preserve"> Compensaciones por servicios eventuales</v>
      </c>
      <c r="D16" s="109">
        <v>506435</v>
      </c>
      <c r="E16" s="109">
        <v>331827.96999999997</v>
      </c>
      <c r="F16" s="109">
        <v>0</v>
      </c>
      <c r="G16" s="110">
        <f>+D16-E16-F16</f>
        <v>174607.03000000003</v>
      </c>
    </row>
    <row r="17" spans="1:7" s="101" customFormat="1" ht="18.75">
      <c r="A17" s="98"/>
      <c r="B17" s="107">
        <v>15401</v>
      </c>
      <c r="C17" s="108" t="str">
        <f t="shared" si="0"/>
        <v xml:space="preserve"> Prestaciones establecidas por condiciones generales de trabajo o contratos colectivos de trabajo</v>
      </c>
      <c r="D17" s="109">
        <v>0</v>
      </c>
      <c r="E17" s="109">
        <v>0</v>
      </c>
      <c r="F17" s="109">
        <v>0</v>
      </c>
      <c r="G17" s="110">
        <f t="shared" ref="G17:G52" si="1">+D17-E17-F17</f>
        <v>0</v>
      </c>
    </row>
    <row r="18" spans="1:7" s="101" customFormat="1" ht="18.75">
      <c r="A18" s="98"/>
      <c r="B18" s="107">
        <v>34101</v>
      </c>
      <c r="C18" s="108" t="str">
        <f t="shared" si="0"/>
        <v xml:space="preserve"> Servicios bancarios y financieros</v>
      </c>
      <c r="D18" s="109">
        <v>300</v>
      </c>
      <c r="E18" s="109">
        <v>192.44</v>
      </c>
      <c r="F18" s="109">
        <v>0</v>
      </c>
      <c r="G18" s="110">
        <f t="shared" si="1"/>
        <v>107.56</v>
      </c>
    </row>
    <row r="19" spans="1:7" s="101" customFormat="1" ht="18.75">
      <c r="A19" s="98"/>
      <c r="B19" s="107">
        <v>39801</v>
      </c>
      <c r="C19" s="108" t="str">
        <f t="shared" si="0"/>
        <v xml:space="preserve"> Impuesto sobre nóminas</v>
      </c>
      <c r="D19" s="109">
        <v>9955</v>
      </c>
      <c r="E19" s="109">
        <v>9955</v>
      </c>
      <c r="F19" s="109">
        <v>0</v>
      </c>
      <c r="G19" s="110">
        <f t="shared" si="1"/>
        <v>0</v>
      </c>
    </row>
    <row r="20" spans="1:7" s="101" customFormat="1" ht="18.75">
      <c r="A20" s="98"/>
      <c r="B20" s="107"/>
      <c r="C20" s="108" t="str">
        <f t="shared" si="0"/>
        <v>-</v>
      </c>
      <c r="D20" s="109">
        <v>0</v>
      </c>
      <c r="E20" s="109">
        <v>0</v>
      </c>
      <c r="F20" s="109">
        <v>0</v>
      </c>
      <c r="G20" s="110">
        <f t="shared" si="1"/>
        <v>0</v>
      </c>
    </row>
    <row r="21" spans="1:7" s="101" customFormat="1" ht="18.75">
      <c r="A21" s="98"/>
      <c r="B21" s="107"/>
      <c r="C21" s="108" t="str">
        <f t="shared" si="0"/>
        <v>-</v>
      </c>
      <c r="D21" s="109">
        <v>0</v>
      </c>
      <c r="E21" s="109">
        <v>0</v>
      </c>
      <c r="F21" s="109">
        <v>0</v>
      </c>
      <c r="G21" s="110">
        <f t="shared" si="1"/>
        <v>0</v>
      </c>
    </row>
    <row r="22" spans="1:7" s="101" customFormat="1" ht="18.75">
      <c r="A22" s="98"/>
      <c r="B22" s="107"/>
      <c r="C22" s="108" t="str">
        <f t="shared" si="0"/>
        <v>-</v>
      </c>
      <c r="D22" s="109">
        <v>0</v>
      </c>
      <c r="E22" s="109">
        <v>0</v>
      </c>
      <c r="F22" s="109">
        <v>0</v>
      </c>
      <c r="G22" s="110">
        <f t="shared" si="1"/>
        <v>0</v>
      </c>
    </row>
    <row r="23" spans="1:7" s="101" customFormat="1" ht="18.75">
      <c r="A23" s="98"/>
      <c r="B23" s="107"/>
      <c r="C23" s="108" t="str">
        <f t="shared" si="0"/>
        <v>-</v>
      </c>
      <c r="D23" s="109">
        <v>0</v>
      </c>
      <c r="E23" s="109">
        <v>0</v>
      </c>
      <c r="F23" s="109">
        <v>0</v>
      </c>
      <c r="G23" s="110">
        <f t="shared" si="1"/>
        <v>0</v>
      </c>
    </row>
    <row r="24" spans="1:7" s="101" customFormat="1" ht="18.75">
      <c r="A24" s="98"/>
      <c r="B24" s="107"/>
      <c r="C24" s="108" t="str">
        <f t="shared" si="0"/>
        <v>-</v>
      </c>
      <c r="D24" s="109">
        <v>0</v>
      </c>
      <c r="E24" s="109">
        <v>0</v>
      </c>
      <c r="F24" s="109">
        <v>0</v>
      </c>
      <c r="G24" s="110">
        <f t="shared" si="1"/>
        <v>0</v>
      </c>
    </row>
    <row r="25" spans="1:7" s="101" customFormat="1" ht="18.75">
      <c r="A25" s="98"/>
      <c r="B25" s="107"/>
      <c r="C25" s="108" t="str">
        <f t="shared" si="0"/>
        <v>-</v>
      </c>
      <c r="D25" s="109">
        <v>0</v>
      </c>
      <c r="E25" s="109">
        <v>0</v>
      </c>
      <c r="F25" s="109">
        <v>0</v>
      </c>
      <c r="G25" s="110">
        <f t="shared" si="1"/>
        <v>0</v>
      </c>
    </row>
    <row r="26" spans="1:7" s="101" customFormat="1" ht="18.75">
      <c r="A26" s="98"/>
      <c r="B26" s="107"/>
      <c r="C26" s="108" t="str">
        <f t="shared" si="0"/>
        <v>-</v>
      </c>
      <c r="D26" s="109">
        <v>0</v>
      </c>
      <c r="E26" s="109">
        <v>0</v>
      </c>
      <c r="F26" s="109">
        <v>0</v>
      </c>
      <c r="G26" s="110">
        <f t="shared" si="1"/>
        <v>0</v>
      </c>
    </row>
    <row r="27" spans="1:7" s="101" customFormat="1" ht="18.75">
      <c r="A27" s="98"/>
      <c r="B27" s="107"/>
      <c r="C27" s="108" t="str">
        <f t="shared" si="0"/>
        <v>-</v>
      </c>
      <c r="D27" s="109">
        <v>0</v>
      </c>
      <c r="E27" s="109">
        <v>0</v>
      </c>
      <c r="F27" s="109">
        <v>0</v>
      </c>
      <c r="G27" s="110">
        <f t="shared" si="1"/>
        <v>0</v>
      </c>
    </row>
    <row r="28" spans="1:7" s="101" customFormat="1" ht="18.75">
      <c r="A28" s="98"/>
      <c r="B28" s="107"/>
      <c r="C28" s="108" t="str">
        <f t="shared" si="0"/>
        <v>-</v>
      </c>
      <c r="D28" s="109">
        <v>0</v>
      </c>
      <c r="E28" s="109">
        <v>0</v>
      </c>
      <c r="F28" s="109">
        <v>0</v>
      </c>
      <c r="G28" s="110">
        <f t="shared" si="1"/>
        <v>0</v>
      </c>
    </row>
    <row r="29" spans="1:7" s="101" customFormat="1" ht="18.75">
      <c r="A29" s="98"/>
      <c r="B29" s="107"/>
      <c r="C29" s="108" t="str">
        <f t="shared" si="0"/>
        <v>-</v>
      </c>
      <c r="D29" s="109">
        <v>0</v>
      </c>
      <c r="E29" s="109">
        <v>0</v>
      </c>
      <c r="F29" s="109">
        <v>0</v>
      </c>
      <c r="G29" s="110">
        <f t="shared" si="1"/>
        <v>0</v>
      </c>
    </row>
    <row r="30" spans="1:7" s="101" customFormat="1" ht="18.75">
      <c r="A30" s="98"/>
      <c r="B30" s="107"/>
      <c r="C30" s="108" t="str">
        <f t="shared" si="0"/>
        <v>-</v>
      </c>
      <c r="D30" s="109">
        <v>0</v>
      </c>
      <c r="E30" s="109">
        <v>0</v>
      </c>
      <c r="F30" s="109">
        <v>0</v>
      </c>
      <c r="G30" s="110">
        <f t="shared" si="1"/>
        <v>0</v>
      </c>
    </row>
    <row r="31" spans="1:7" s="101" customFormat="1" ht="18.75">
      <c r="A31" s="98"/>
      <c r="B31" s="107"/>
      <c r="C31" s="108" t="str">
        <f t="shared" si="0"/>
        <v>-</v>
      </c>
      <c r="D31" s="109">
        <v>0</v>
      </c>
      <c r="E31" s="109">
        <v>0</v>
      </c>
      <c r="F31" s="109">
        <v>0</v>
      </c>
      <c r="G31" s="110">
        <f t="shared" si="1"/>
        <v>0</v>
      </c>
    </row>
    <row r="32" spans="1:7" s="101" customFormat="1" ht="18.75">
      <c r="A32" s="98"/>
      <c r="B32" s="107"/>
      <c r="C32" s="108" t="str">
        <f t="shared" si="0"/>
        <v>-</v>
      </c>
      <c r="D32" s="109">
        <v>0</v>
      </c>
      <c r="E32" s="109">
        <v>0</v>
      </c>
      <c r="F32" s="109">
        <v>0</v>
      </c>
      <c r="G32" s="110">
        <f t="shared" si="1"/>
        <v>0</v>
      </c>
    </row>
    <row r="33" spans="1:7" s="101" customFormat="1" ht="18.75">
      <c r="A33" s="98"/>
      <c r="B33" s="107"/>
      <c r="C33" s="108" t="str">
        <f t="shared" si="0"/>
        <v>-</v>
      </c>
      <c r="D33" s="109">
        <v>0</v>
      </c>
      <c r="E33" s="109">
        <v>0</v>
      </c>
      <c r="F33" s="109">
        <v>0</v>
      </c>
      <c r="G33" s="110">
        <f t="shared" si="1"/>
        <v>0</v>
      </c>
    </row>
    <row r="34" spans="1:7" s="101" customFormat="1" ht="18.75">
      <c r="A34" s="98"/>
      <c r="B34" s="107"/>
      <c r="C34" s="108" t="str">
        <f t="shared" si="0"/>
        <v>-</v>
      </c>
      <c r="D34" s="109">
        <v>0</v>
      </c>
      <c r="E34" s="109">
        <v>0</v>
      </c>
      <c r="F34" s="109">
        <v>0</v>
      </c>
      <c r="G34" s="110">
        <f t="shared" si="1"/>
        <v>0</v>
      </c>
    </row>
    <row r="35" spans="1:7" s="101" customFormat="1" ht="18.75">
      <c r="A35" s="98"/>
      <c r="B35" s="107"/>
      <c r="C35" s="108" t="str">
        <f t="shared" si="0"/>
        <v>-</v>
      </c>
      <c r="D35" s="109">
        <v>0</v>
      </c>
      <c r="E35" s="109">
        <v>0</v>
      </c>
      <c r="F35" s="109">
        <v>0</v>
      </c>
      <c r="G35" s="110">
        <f t="shared" si="1"/>
        <v>0</v>
      </c>
    </row>
    <row r="36" spans="1:7" s="101" customFormat="1" ht="18.75">
      <c r="A36" s="98"/>
      <c r="B36" s="107"/>
      <c r="C36" s="108" t="str">
        <f t="shared" si="0"/>
        <v>-</v>
      </c>
      <c r="D36" s="109">
        <v>0</v>
      </c>
      <c r="E36" s="109">
        <v>0</v>
      </c>
      <c r="F36" s="109">
        <v>0</v>
      </c>
      <c r="G36" s="110">
        <f t="shared" si="1"/>
        <v>0</v>
      </c>
    </row>
    <row r="37" spans="1:7" s="101" customFormat="1" ht="18.75">
      <c r="A37" s="98"/>
      <c r="B37" s="107"/>
      <c r="C37" s="108" t="str">
        <f t="shared" si="0"/>
        <v>-</v>
      </c>
      <c r="D37" s="109">
        <v>0</v>
      </c>
      <c r="E37" s="109">
        <v>0</v>
      </c>
      <c r="F37" s="109">
        <v>0</v>
      </c>
      <c r="G37" s="110">
        <f t="shared" si="1"/>
        <v>0</v>
      </c>
    </row>
    <row r="38" spans="1:7" s="101" customFormat="1" ht="18.75">
      <c r="A38" s="98"/>
      <c r="B38" s="107"/>
      <c r="C38" s="108" t="str">
        <f t="shared" si="0"/>
        <v>-</v>
      </c>
      <c r="D38" s="109">
        <v>0</v>
      </c>
      <c r="E38" s="109">
        <v>0</v>
      </c>
      <c r="F38" s="109">
        <v>0</v>
      </c>
      <c r="G38" s="110">
        <f t="shared" si="1"/>
        <v>0</v>
      </c>
    </row>
    <row r="39" spans="1:7" s="101" customFormat="1" ht="18.75">
      <c r="A39" s="98"/>
      <c r="B39" s="107"/>
      <c r="C39" s="108" t="str">
        <f t="shared" si="0"/>
        <v>-</v>
      </c>
      <c r="D39" s="109">
        <v>0</v>
      </c>
      <c r="E39" s="109">
        <v>0</v>
      </c>
      <c r="F39" s="109">
        <v>0</v>
      </c>
      <c r="G39" s="110">
        <f t="shared" si="1"/>
        <v>0</v>
      </c>
    </row>
    <row r="40" spans="1:7" s="101" customFormat="1" ht="18.75">
      <c r="A40" s="98"/>
      <c r="B40" s="107"/>
      <c r="C40" s="108" t="str">
        <f t="shared" si="0"/>
        <v>-</v>
      </c>
      <c r="D40" s="109">
        <v>0</v>
      </c>
      <c r="E40" s="109">
        <v>0</v>
      </c>
      <c r="F40" s="109">
        <v>0</v>
      </c>
      <c r="G40" s="110">
        <f t="shared" si="1"/>
        <v>0</v>
      </c>
    </row>
    <row r="41" spans="1:7" s="101" customFormat="1" ht="18.75">
      <c r="A41" s="98"/>
      <c r="B41" s="107"/>
      <c r="C41" s="108" t="str">
        <f t="shared" si="0"/>
        <v>-</v>
      </c>
      <c r="D41" s="109">
        <v>0</v>
      </c>
      <c r="E41" s="109">
        <v>0</v>
      </c>
      <c r="F41" s="109">
        <v>0</v>
      </c>
      <c r="G41" s="110">
        <f t="shared" si="1"/>
        <v>0</v>
      </c>
    </row>
    <row r="42" spans="1:7" s="101" customFormat="1" ht="18.75">
      <c r="A42" s="98"/>
      <c r="B42" s="107"/>
      <c r="C42" s="108" t="str">
        <f t="shared" si="0"/>
        <v>-</v>
      </c>
      <c r="D42" s="109">
        <v>0</v>
      </c>
      <c r="E42" s="109">
        <v>0</v>
      </c>
      <c r="F42" s="109">
        <v>0</v>
      </c>
      <c r="G42" s="110">
        <f t="shared" si="1"/>
        <v>0</v>
      </c>
    </row>
    <row r="43" spans="1:7" s="101" customFormat="1" ht="18.75">
      <c r="A43" s="98"/>
      <c r="B43" s="107"/>
      <c r="C43" s="108" t="str">
        <f t="shared" si="0"/>
        <v>-</v>
      </c>
      <c r="D43" s="109">
        <v>0</v>
      </c>
      <c r="E43" s="109">
        <v>0</v>
      </c>
      <c r="F43" s="109">
        <v>0</v>
      </c>
      <c r="G43" s="110">
        <f t="shared" si="1"/>
        <v>0</v>
      </c>
    </row>
    <row r="44" spans="1:7" s="101" customFormat="1" ht="18.75">
      <c r="A44" s="98"/>
      <c r="B44" s="107"/>
      <c r="C44" s="108" t="str">
        <f t="shared" si="0"/>
        <v>-</v>
      </c>
      <c r="D44" s="109">
        <v>0</v>
      </c>
      <c r="E44" s="109">
        <v>0</v>
      </c>
      <c r="F44" s="109">
        <v>0</v>
      </c>
      <c r="G44" s="110">
        <f t="shared" si="1"/>
        <v>0</v>
      </c>
    </row>
    <row r="45" spans="1:7" s="101" customFormat="1" ht="18.75">
      <c r="A45" s="98"/>
      <c r="B45" s="107"/>
      <c r="C45" s="108" t="str">
        <f t="shared" si="0"/>
        <v>-</v>
      </c>
      <c r="D45" s="109">
        <v>0</v>
      </c>
      <c r="E45" s="109">
        <v>0</v>
      </c>
      <c r="F45" s="109">
        <v>0</v>
      </c>
      <c r="G45" s="110">
        <f t="shared" si="1"/>
        <v>0</v>
      </c>
    </row>
    <row r="46" spans="1:7" s="101" customFormat="1" ht="18.75">
      <c r="A46" s="98"/>
      <c r="B46" s="107"/>
      <c r="C46" s="108" t="str">
        <f t="shared" si="0"/>
        <v>-</v>
      </c>
      <c r="D46" s="109">
        <v>0</v>
      </c>
      <c r="E46" s="109">
        <v>0</v>
      </c>
      <c r="F46" s="109">
        <v>0</v>
      </c>
      <c r="G46" s="110">
        <f t="shared" si="1"/>
        <v>0</v>
      </c>
    </row>
    <row r="47" spans="1:7" s="101" customFormat="1" ht="18.75">
      <c r="A47" s="98"/>
      <c r="B47" s="107"/>
      <c r="C47" s="108" t="str">
        <f t="shared" si="0"/>
        <v>-</v>
      </c>
      <c r="D47" s="109">
        <v>0</v>
      </c>
      <c r="E47" s="109">
        <v>0</v>
      </c>
      <c r="F47" s="109">
        <v>0</v>
      </c>
      <c r="G47" s="110">
        <f t="shared" si="1"/>
        <v>0</v>
      </c>
    </row>
    <row r="48" spans="1:7" s="101" customFormat="1" ht="18.75">
      <c r="A48" s="98"/>
      <c r="B48" s="107"/>
      <c r="C48" s="108" t="str">
        <f t="shared" si="0"/>
        <v>-</v>
      </c>
      <c r="D48" s="109">
        <v>0</v>
      </c>
      <c r="E48" s="109">
        <v>0</v>
      </c>
      <c r="F48" s="109">
        <v>0</v>
      </c>
      <c r="G48" s="110">
        <f t="shared" si="1"/>
        <v>0</v>
      </c>
    </row>
    <row r="49" spans="1:11" s="101" customFormat="1" ht="18.75">
      <c r="A49" s="98"/>
      <c r="B49" s="107"/>
      <c r="C49" s="108" t="str">
        <f t="shared" si="0"/>
        <v>-</v>
      </c>
      <c r="D49" s="109">
        <v>0</v>
      </c>
      <c r="E49" s="109">
        <v>0</v>
      </c>
      <c r="F49" s="109">
        <v>0</v>
      </c>
      <c r="G49" s="110">
        <f t="shared" si="1"/>
        <v>0</v>
      </c>
    </row>
    <row r="50" spans="1:11" s="101" customFormat="1" ht="18.75">
      <c r="A50" s="98"/>
      <c r="B50" s="107"/>
      <c r="C50" s="108" t="str">
        <f t="shared" si="0"/>
        <v>-</v>
      </c>
      <c r="D50" s="109">
        <v>0</v>
      </c>
      <c r="E50" s="109">
        <v>0</v>
      </c>
      <c r="F50" s="109">
        <v>0</v>
      </c>
      <c r="G50" s="110">
        <f t="shared" si="1"/>
        <v>0</v>
      </c>
    </row>
    <row r="51" spans="1:11" s="101" customFormat="1" ht="18.75">
      <c r="A51" s="98"/>
      <c r="B51" s="107"/>
      <c r="C51" s="108" t="str">
        <f t="shared" si="0"/>
        <v>-</v>
      </c>
      <c r="D51" s="109">
        <v>0</v>
      </c>
      <c r="E51" s="109">
        <v>0</v>
      </c>
      <c r="F51" s="109">
        <v>0</v>
      </c>
      <c r="G51" s="110">
        <f t="shared" si="1"/>
        <v>0</v>
      </c>
    </row>
    <row r="52" spans="1:11" s="101" customFormat="1" ht="18.75">
      <c r="A52" s="98"/>
      <c r="B52" s="107"/>
      <c r="C52" s="108" t="str">
        <f t="shared" si="0"/>
        <v>-</v>
      </c>
      <c r="D52" s="223">
        <v>0</v>
      </c>
      <c r="E52" s="223">
        <v>0</v>
      </c>
      <c r="F52" s="223">
        <v>0</v>
      </c>
      <c r="G52" s="224">
        <f t="shared" si="1"/>
        <v>0</v>
      </c>
    </row>
    <row r="53" spans="1:11" s="101" customFormat="1" ht="19.5">
      <c r="A53" s="98"/>
      <c r="C53" s="260" t="s">
        <v>93</v>
      </c>
      <c r="D53" s="261">
        <f>+SUM(D16:D52)</f>
        <v>516690</v>
      </c>
      <c r="E53" s="261">
        <f>+SUM(E16:E52)</f>
        <v>341975.41</v>
      </c>
      <c r="F53" s="261">
        <f>+SUM(F16:F52)</f>
        <v>0</v>
      </c>
      <c r="G53" s="262">
        <f>+SUM(G16:G52)</f>
        <v>174714.59000000003</v>
      </c>
    </row>
    <row r="54" spans="1:11" s="101" customFormat="1" ht="18.75">
      <c r="A54" s="98"/>
    </row>
    <row r="55" spans="1:11" ht="18.75">
      <c r="B55" s="101"/>
      <c r="C55" s="101"/>
      <c r="D55" s="101"/>
      <c r="E55" s="101"/>
      <c r="F55" s="101"/>
      <c r="G55" s="101"/>
      <c r="H55" s="101"/>
    </row>
    <row r="56" spans="1:11" ht="24">
      <c r="B56" s="101"/>
      <c r="C56" s="101"/>
      <c r="D56" s="102"/>
      <c r="E56" s="102"/>
      <c r="F56" s="102"/>
      <c r="G56" s="102"/>
      <c r="H56" s="102"/>
    </row>
    <row r="57" spans="1:11" ht="24">
      <c r="B57" s="101"/>
      <c r="C57" s="101"/>
      <c r="D57" s="102"/>
      <c r="E57" s="229" t="s">
        <v>71</v>
      </c>
      <c r="F57" s="229"/>
      <c r="G57" s="94"/>
      <c r="H57" s="102"/>
      <c r="I57" s="100"/>
      <c r="J57" s="100"/>
      <c r="K57" s="100"/>
    </row>
    <row r="58" spans="1:11" ht="24">
      <c r="B58" s="101"/>
      <c r="C58" s="101"/>
      <c r="D58" s="102"/>
      <c r="E58" s="94"/>
      <c r="F58" s="94"/>
      <c r="G58" s="94"/>
      <c r="H58" s="102"/>
      <c r="I58" s="45"/>
      <c r="J58" s="45"/>
      <c r="K58" s="45"/>
    </row>
    <row r="59" spans="1:11" ht="24">
      <c r="B59" s="101"/>
      <c r="C59" s="101"/>
      <c r="D59" s="102"/>
      <c r="E59" s="94"/>
      <c r="F59" s="94"/>
      <c r="G59" s="94"/>
      <c r="H59" s="102"/>
      <c r="I59" s="45"/>
      <c r="J59" s="45"/>
      <c r="K59" s="45"/>
    </row>
    <row r="60" spans="1:11" ht="24">
      <c r="B60" s="101"/>
      <c r="C60" s="101"/>
      <c r="D60" s="102"/>
      <c r="E60" s="122"/>
      <c r="F60" s="122"/>
      <c r="G60" s="122"/>
      <c r="H60" s="102"/>
      <c r="I60" s="75"/>
      <c r="J60" s="75"/>
      <c r="K60" s="75"/>
    </row>
    <row r="61" spans="1:11" ht="24">
      <c r="B61" s="101"/>
      <c r="C61" s="101"/>
      <c r="D61" s="123" t="s">
        <v>216</v>
      </c>
      <c r="E61" s="123"/>
      <c r="F61" s="124"/>
      <c r="G61" s="124"/>
      <c r="H61" s="102"/>
      <c r="I61" s="76"/>
      <c r="J61" s="76"/>
      <c r="K61" s="76"/>
    </row>
    <row r="62" spans="1:11" ht="24">
      <c r="D62" s="291" t="s">
        <v>215</v>
      </c>
      <c r="E62" s="291"/>
      <c r="F62" s="291"/>
      <c r="G62" s="291"/>
      <c r="H62" s="102"/>
    </row>
    <row r="63" spans="1:11" ht="24">
      <c r="D63" s="102"/>
      <c r="E63" s="102"/>
      <c r="F63" s="102"/>
      <c r="G63" s="102"/>
      <c r="H63" s="102"/>
    </row>
    <row r="64" spans="1:11" ht="24">
      <c r="D64" s="102"/>
      <c r="E64" s="102"/>
      <c r="F64" s="102"/>
      <c r="G64" s="102"/>
      <c r="H64" s="102"/>
    </row>
    <row r="72" spans="1:1" hidden="1">
      <c r="A72" s="1" t="s">
        <v>151</v>
      </c>
    </row>
    <row r="73" spans="1:1" hidden="1">
      <c r="A73" s="1" t="s">
        <v>119</v>
      </c>
    </row>
    <row r="74" spans="1:1" hidden="1">
      <c r="A74" s="1" t="s">
        <v>120</v>
      </c>
    </row>
    <row r="75" spans="1:1" hidden="1">
      <c r="A75" s="1" t="s">
        <v>121</v>
      </c>
    </row>
    <row r="76" spans="1:1" hidden="1">
      <c r="A76" s="1" t="s">
        <v>122</v>
      </c>
    </row>
    <row r="77" spans="1:1" hidden="1">
      <c r="A77" s="1" t="s">
        <v>123</v>
      </c>
    </row>
    <row r="78" spans="1:1" hidden="1">
      <c r="A78" s="1" t="s">
        <v>124</v>
      </c>
    </row>
    <row r="79" spans="1:1" hidden="1">
      <c r="A79" s="1" t="s">
        <v>125</v>
      </c>
    </row>
    <row r="80" spans="1:1" hidden="1">
      <c r="A80" s="1" t="s">
        <v>126</v>
      </c>
    </row>
    <row r="81" spans="1:1" hidden="1">
      <c r="A81" s="1" t="s">
        <v>127</v>
      </c>
    </row>
    <row r="82" spans="1:1" hidden="1">
      <c r="A82" s="1" t="s">
        <v>128</v>
      </c>
    </row>
    <row r="83" spans="1:1" hidden="1">
      <c r="A83" s="1" t="s">
        <v>129</v>
      </c>
    </row>
    <row r="84" spans="1:1" hidden="1">
      <c r="A84" s="1" t="s">
        <v>130</v>
      </c>
    </row>
    <row r="85" spans="1:1" hidden="1">
      <c r="A85" s="1" t="s">
        <v>131</v>
      </c>
    </row>
    <row r="86" spans="1:1" hidden="1">
      <c r="A86" s="1" t="s">
        <v>132</v>
      </c>
    </row>
    <row r="87" spans="1:1" hidden="1">
      <c r="A87" s="1" t="s">
        <v>133</v>
      </c>
    </row>
    <row r="88" spans="1:1" hidden="1">
      <c r="A88" s="1" t="s">
        <v>134</v>
      </c>
    </row>
    <row r="89" spans="1:1" hidden="1">
      <c r="A89" s="1" t="s">
        <v>135</v>
      </c>
    </row>
    <row r="90" spans="1:1" hidden="1">
      <c r="A90" s="1" t="s">
        <v>136</v>
      </c>
    </row>
    <row r="91" spans="1:1" hidden="1">
      <c r="A91" s="1" t="s">
        <v>137</v>
      </c>
    </row>
    <row r="92" spans="1:1" hidden="1">
      <c r="A92" s="1" t="s">
        <v>138</v>
      </c>
    </row>
    <row r="93" spans="1:1" hidden="1">
      <c r="A93" s="1" t="s">
        <v>139</v>
      </c>
    </row>
    <row r="94" spans="1:1" hidden="1">
      <c r="A94" s="1" t="s">
        <v>140</v>
      </c>
    </row>
    <row r="95" spans="1:1" hidden="1">
      <c r="A95" s="1" t="s">
        <v>141</v>
      </c>
    </row>
    <row r="96" spans="1:1" hidden="1">
      <c r="A96" s="1" t="s">
        <v>142</v>
      </c>
    </row>
    <row r="97" spans="1:1" hidden="1">
      <c r="A97" s="1" t="s">
        <v>143</v>
      </c>
    </row>
    <row r="98" spans="1:1" hidden="1">
      <c r="A98" s="1" t="s">
        <v>144</v>
      </c>
    </row>
    <row r="99" spans="1:1" hidden="1">
      <c r="A99" s="1" t="s">
        <v>145</v>
      </c>
    </row>
    <row r="100" spans="1:1" hidden="1">
      <c r="A100" s="1" t="s">
        <v>146</v>
      </c>
    </row>
    <row r="101" spans="1:1" hidden="1">
      <c r="A101" s="1" t="s">
        <v>147</v>
      </c>
    </row>
    <row r="102" spans="1:1" hidden="1">
      <c r="A102" s="1" t="s">
        <v>148</v>
      </c>
    </row>
    <row r="103" spans="1:1" hidden="1">
      <c r="A103" s="1" t="s">
        <v>149</v>
      </c>
    </row>
    <row r="104" spans="1:1" hidden="1">
      <c r="A104" s="1" t="s">
        <v>150</v>
      </c>
    </row>
  </sheetData>
  <sheetProtection selectLockedCells="1"/>
  <mergeCells count="1">
    <mergeCell ref="D62:G62"/>
  </mergeCells>
  <dataValidations count="1">
    <dataValidation type="list" allowBlank="1" showInputMessage="1" showErrorMessage="1" sqref="C5" xr:uid="{00000000-0002-0000-0400-000000000000}">
      <formula1>$A$72:$A$104</formula1>
    </dataValidation>
  </dataValidations>
  <printOptions horizontalCentered="1"/>
  <pageMargins left="0.19685039370078741" right="0.19685039370078741" top="0.98425196850393704" bottom="0.19685039370078741" header="0.31496062992125984" footer="0.31496062992125984"/>
  <pageSetup scale="54" orientation="portrait" r:id="rId1"/>
  <headerFooter>
    <oddHeader>&amp;C&amp;G</oddHeader>
    <oddFooter>&amp;R&amp;G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1. RPP_METAS</vt:lpstr>
      <vt:lpstr>2. RPP_RAMO11</vt:lpstr>
      <vt:lpstr>3. RPP_RAMO33</vt:lpstr>
      <vt:lpstr>4. RPP_FIGURA_FORMACIÓN</vt:lpstr>
      <vt:lpstr>5. APORTACION ESTATAL</vt:lpstr>
      <vt:lpstr>'1. RPP_METAS'!Área_de_impresión</vt:lpstr>
      <vt:lpstr>'2. RPP_RAMO11'!Área_de_impresión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Morales Villarruel</dc:creator>
  <cp:lastModifiedBy>IEEA</cp:lastModifiedBy>
  <cp:lastPrinted>2024-12-03T00:34:14Z</cp:lastPrinted>
  <dcterms:created xsi:type="dcterms:W3CDTF">2023-07-24T23:44:53Z</dcterms:created>
  <dcterms:modified xsi:type="dcterms:W3CDTF">2026-04-28T18:58:04Z</dcterms:modified>
</cp:coreProperties>
</file>