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C:\Users\IEEA\Desktop\ejercicio 2025\4° trimestre\Fracción XXIX\Portal\"/>
    </mc:Choice>
  </mc:AlternateContent>
  <xr:revisionPtr revIDLastSave="0" documentId="8_{4877B4C3-E880-436A-8C94-709302B56652}" xr6:coauthVersionLast="43" xr6:coauthVersionMax="43" xr10:uidLastSave="{00000000-0000-0000-0000-000000000000}"/>
  <bookViews>
    <workbookView xWindow="-120" yWindow="-120" windowWidth="29040" windowHeight="15720" activeTab="2" xr2:uid="{00000000-000D-0000-FFFF-FFFF00000000}"/>
  </bookViews>
  <sheets>
    <sheet name="1. RPP_METAS" sheetId="1" r:id="rId1"/>
    <sheet name="2. RPP_RAMO11" sheetId="2" r:id="rId2"/>
    <sheet name="3. RPP_RAMO33" sheetId="3" r:id="rId3"/>
    <sheet name="4. RPP_FIGURA_FORMACIÓN" sheetId="4" r:id="rId4"/>
    <sheet name="5. APORTACION ESTATAL" sheetId="5" r:id="rId5"/>
  </sheets>
  <externalReferences>
    <externalReference r:id="rId6"/>
    <externalReference r:id="rId7"/>
    <externalReference r:id="rId8"/>
  </externalReferences>
  <definedNames>
    <definedName name="_xlnm._FilterDatabase" localSheetId="0" hidden="1">'1. RPP_METAS'!$B$6:$O$19</definedName>
    <definedName name="_xlnm._FilterDatabase" localSheetId="2" hidden="1">'3. RPP_RAMO33'!$B$26:$K$26</definedName>
    <definedName name="_xlnm.Print_Area" localSheetId="0">'1. RPP_METAS'!$A$1:$AE$49</definedName>
    <definedName name="_xlnm.Print_Area" localSheetId="1">'2. RPP_RAMO11'!$A$1:$Q$39</definedName>
    <definedName name="estados" localSheetId="2">[1]catalogo!$A$1:$A$33</definedName>
    <definedName name="estados">[1]catalogo!$A$1:$A$33</definedName>
    <definedName name="Estados2020">[2]Listas!$A$1:$A$32</definedName>
    <definedName name="Mes">[2]Listas!$I$2:$I$13</definedName>
    <definedName name="partidas">[2]Listas!$Z$34:$AA$307</definedName>
    <definedName name="PERIODOS" localSheetId="2">[3]EDOS!$D$6:$D$17</definedName>
    <definedName name="PERIODOS">[3]EDOS!$D$6:$D$17</definedName>
    <definedName name="Z_1B285F79_A3DC_4565_B01C_4546026BFD60_.wvu.Cols" localSheetId="2" hidden="1">'3. RPP_RAMO33'!$O:$XFD</definedName>
    <definedName name="Z_1B285F79_A3DC_4565_B01C_4546026BFD60_.wvu.Cols" localSheetId="4" hidden="1">'5. APORTACION ESTATAL'!$I:$XFD</definedName>
    <definedName name="Z_1B285F79_A3DC_4565_B01C_4546026BFD60_.wvu.FilterData" localSheetId="2" hidden="1">'3. RPP_RAMO33'!$B$26:$K$26</definedName>
    <definedName name="Z_1B285F79_A3DC_4565_B01C_4546026BFD60_.wvu.Rows" localSheetId="2" hidden="1">'3. RPP_RAMO33'!$155:$1048576,'3. RPP_RAMO33'!#REF!</definedName>
    <definedName name="Z_1B285F79_A3DC_4565_B01C_4546026BFD60_.wvu.Rows" localSheetId="4" hidden="1">'5. APORTACION ESTATAL'!$56:$1048576</definedName>
    <definedName name="Z_1C6F7EB1_966B_4B9A_8DC7_91574CBFD378_.wvu.FilterData" localSheetId="2" hidden="1">'3. RPP_RAMO33'!$B$26:$K$84</definedName>
    <definedName name="Z_1C6F7EB1_966B_4B9A_8DC7_91574CBFD378_.wvu.Rows" localSheetId="2" hidden="1">'3. RPP_RAMO33'!$27:$27,'3. RPP_RAMO33'!#REF!,'3. RPP_RAMO33'!$30:$30,'3. RPP_RAMO33'!$31:$31,'3. RPP_RAMO33'!$33:$33,'3. RPP_RAMO33'!#REF!</definedName>
    <definedName name="Z_1C6F7EB1_966B_4B9A_8DC7_91574CBFD378_.wvu.Rows" localSheetId="3" hidden="1">'4. RPP_FIGURA_FORMACIÓN'!#REF!,'4. RPP_FIGURA_FORMACIÓN'!#REF!</definedName>
    <definedName name="Z_7983620A_C3CD_468B_930E_290E06D43280_.wvu.Cols" localSheetId="2" hidden="1">'3. RPP_RAMO33'!$O:$XFD</definedName>
    <definedName name="Z_7983620A_C3CD_468B_930E_290E06D43280_.wvu.Cols" localSheetId="4" hidden="1">'5. APORTACION ESTATAL'!$I:$XFD</definedName>
    <definedName name="Z_7983620A_C3CD_468B_930E_290E06D43280_.wvu.FilterData" localSheetId="2" hidden="1">'3. RPP_RAMO33'!$B$26:$K$26</definedName>
    <definedName name="Z_7983620A_C3CD_468B_930E_290E06D43280_.wvu.Rows" localSheetId="2" hidden="1">'3. RPP_RAMO33'!$155:$1048576,'3. RPP_RAMO33'!#REF!</definedName>
    <definedName name="Z_7983620A_C3CD_468B_930E_290E06D43280_.wvu.Rows" localSheetId="4" hidden="1">'5. APORTACION ESTATAL'!$56:$1048576</definedName>
    <definedName name="Z_80E7DA02_1B60_4892_8DF8_F1D90CFB8D6E_.wvu.FilterData" localSheetId="2" hidden="1">'3. RPP_RAMO33'!$B$26:$K$84</definedName>
    <definedName name="Z_80E7DA02_1B60_4892_8DF8_F1D90CFB8D6E_.wvu.Rows" localSheetId="2" hidden="1">'3. RPP_RAMO33'!$27:$27,'3. RPP_RAMO33'!#REF!,'3. RPP_RAMO33'!$30:$30,'3. RPP_RAMO33'!$31:$31,'3. RPP_RAMO33'!$33:$33,'3. RPP_RAMO33'!#REF!</definedName>
    <definedName name="Z_80E7DA02_1B60_4892_8DF8_F1D90CFB8D6E_.wvu.Rows" localSheetId="3" hidden="1">'4. RPP_FIGURA_FORMACIÓN'!#REF!,'4. RPP_FIGURA_FORMACIÓN'!#REF!</definedName>
    <definedName name="Z_D74BCB23_1516_412E_B6F3_088F98D88FC8_.wvu.Cols" localSheetId="2" hidden="1">'3. RPP_RAMO33'!$O:$XFD</definedName>
    <definedName name="Z_D74BCB23_1516_412E_B6F3_088F98D88FC8_.wvu.Cols" localSheetId="4" hidden="1">'5. APORTACION ESTATAL'!$I:$XFD</definedName>
    <definedName name="Z_D74BCB23_1516_412E_B6F3_088F98D88FC8_.wvu.FilterData" localSheetId="2" hidden="1">'3. RPP_RAMO33'!$B$26:$K$26</definedName>
    <definedName name="Z_D74BCB23_1516_412E_B6F3_088F98D88FC8_.wvu.Rows" localSheetId="2" hidden="1">'3. RPP_RAMO33'!$155:$1048576,'3. RPP_RAMO33'!#REF!</definedName>
    <definedName name="Z_D74BCB23_1516_412E_B6F3_088F98D88FC8_.wvu.Rows" localSheetId="3" hidden="1">'4. RPP_FIGURA_FORMACIÓN'!#REF!,'4. RPP_FIGURA_FORMACIÓN'!#REF!</definedName>
    <definedName name="Z_D74BCB23_1516_412E_B6F3_088F98D88FC8_.wvu.Rows" localSheetId="4" hidden="1">'5. APORTACION ESTATAL'!$56:$1048576</definedName>
    <definedName name="Z_E42DFDCF_263A_44ED_973B_7D34AF1F44E1_.wvu.FilterData" localSheetId="2" hidden="1">'3. RPP_RAMO33'!$B$26:$K$84</definedName>
    <definedName name="Z_E42DFDCF_263A_44ED_973B_7D34AF1F44E1_.wvu.Rows" localSheetId="3" hidden="1">'4. RPP_FIGURA_FORMACIÓN'!#REF!,'4. RPP_FIGURA_FORMACIÓN'!#REF!</definedName>
    <definedName name="Z_ED49C49A_6049_47A5_8E7A_75CF87152D2E_.wvu.Cols" localSheetId="1" hidden="1">'2. RPP_RAMO11'!$Q:$XFD</definedName>
    <definedName name="Z_ED49C49A_6049_47A5_8E7A_75CF87152D2E_.wvu.Cols" localSheetId="2" hidden="1">'3. RPP_RAMO33'!$O:$XFD</definedName>
    <definedName name="Z_ED49C49A_6049_47A5_8E7A_75CF87152D2E_.wvu.Cols" localSheetId="3" hidden="1">'4. RPP_FIGURA_FORMACIÓN'!$M:$XFD</definedName>
    <definedName name="Z_ED49C49A_6049_47A5_8E7A_75CF87152D2E_.wvu.Cols" localSheetId="4" hidden="1">'5. APORTACION ESTATAL'!$I:$XFD</definedName>
    <definedName name="Z_ED49C49A_6049_47A5_8E7A_75CF87152D2E_.wvu.FilterData" localSheetId="2" hidden="1">'3. RPP_RAMO33'!$B$26:$K$84</definedName>
    <definedName name="Z_ED49C49A_6049_47A5_8E7A_75CF87152D2E_.wvu.Rows" localSheetId="1" hidden="1">'2. RPP_RAMO11'!$35:$1048576,'2. RPP_RAMO11'!#REF!,'2. RPP_RAMO11'!#REF!,'2. RPP_RAMO11'!#REF!,'2. RPP_RAMO11'!#REF!,'2. RPP_RAMO11'!#REF!,'2. RPP_RAMO11'!#REF!,'2. RPP_RAMO11'!#REF!</definedName>
    <definedName name="Z_ED49C49A_6049_47A5_8E7A_75CF87152D2E_.wvu.Rows" localSheetId="2" hidden="1">'3. RPP_RAMO33'!$128:$1048576,'3. RPP_RAMO33'!#REF!</definedName>
    <definedName name="Z_ED49C49A_6049_47A5_8E7A_75CF87152D2E_.wvu.Rows" localSheetId="3" hidden="1">'4. RPP_FIGURA_FORMACIÓN'!$49:$1048576,'4. RPP_FIGURA_FORMACIÓN'!#REF!</definedName>
    <definedName name="Z_ED49C49A_6049_47A5_8E7A_75CF87152D2E_.wvu.Rows" localSheetId="4" hidden="1">'5. APORTACION ESTATAL'!$55:$1048576</definedName>
    <definedName name="Z_FAE10B0D_9AB1_42AB_8AC7_8F9C76D18A26_.wvu.FilterData" localSheetId="2" hidden="1">'3. RPP_RAMO33'!$B$26:$K$26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calcChain.xml><?xml version="1.0" encoding="utf-8"?>
<calcChain xmlns="http://schemas.openxmlformats.org/spreadsheetml/2006/main">
  <c r="L36" i="3" l="1"/>
  <c r="L27" i="3" l="1"/>
  <c r="O85" i="3"/>
  <c r="L54" i="3"/>
  <c r="L55" i="3"/>
  <c r="L56" i="3"/>
  <c r="H85" i="3"/>
  <c r="U8" i="1" l="1"/>
  <c r="U9" i="1"/>
  <c r="U7" i="1"/>
  <c r="R8" i="1"/>
  <c r="R9" i="1"/>
  <c r="R7" i="1"/>
  <c r="L39" i="3" l="1"/>
  <c r="L40" i="3"/>
  <c r="S8" i="1" l="1"/>
  <c r="S9" i="1"/>
  <c r="V8" i="1"/>
  <c r="V9" i="1"/>
  <c r="V7" i="1"/>
  <c r="S7" i="1"/>
  <c r="F53" i="5" l="1"/>
  <c r="E53" i="5"/>
  <c r="D53" i="5"/>
  <c r="G52" i="5"/>
  <c r="C52" i="5"/>
  <c r="G51" i="5"/>
  <c r="C51" i="5"/>
  <c r="G50" i="5"/>
  <c r="C50" i="5"/>
  <c r="G49" i="5"/>
  <c r="C49" i="5"/>
  <c r="G48" i="5"/>
  <c r="C48" i="5"/>
  <c r="G47" i="5"/>
  <c r="C47" i="5"/>
  <c r="G46" i="5"/>
  <c r="C46" i="5"/>
  <c r="G45" i="5"/>
  <c r="C45" i="5"/>
  <c r="G44" i="5"/>
  <c r="C44" i="5"/>
  <c r="G43" i="5"/>
  <c r="C43" i="5"/>
  <c r="G42" i="5"/>
  <c r="C42" i="5"/>
  <c r="G41" i="5"/>
  <c r="C41" i="5"/>
  <c r="G40" i="5"/>
  <c r="C40" i="5"/>
  <c r="G39" i="5"/>
  <c r="C39" i="5"/>
  <c r="G38" i="5"/>
  <c r="C38" i="5"/>
  <c r="G37" i="5"/>
  <c r="C37" i="5"/>
  <c r="G36" i="5"/>
  <c r="C36" i="5"/>
  <c r="G35" i="5"/>
  <c r="C35" i="5"/>
  <c r="G34" i="5"/>
  <c r="C34" i="5"/>
  <c r="G33" i="5"/>
  <c r="C33" i="5"/>
  <c r="G32" i="5"/>
  <c r="C32" i="5"/>
  <c r="G31" i="5"/>
  <c r="C31" i="5"/>
  <c r="G30" i="5"/>
  <c r="C30" i="5"/>
  <c r="G29" i="5"/>
  <c r="C29" i="5"/>
  <c r="G28" i="5"/>
  <c r="C28" i="5"/>
  <c r="G27" i="5"/>
  <c r="C27" i="5"/>
  <c r="G26" i="5"/>
  <c r="C26" i="5"/>
  <c r="G25" i="5"/>
  <c r="C25" i="5"/>
  <c r="G24" i="5"/>
  <c r="C24" i="5"/>
  <c r="G23" i="5"/>
  <c r="C23" i="5"/>
  <c r="G22" i="5"/>
  <c r="C22" i="5"/>
  <c r="G21" i="5"/>
  <c r="C21" i="5"/>
  <c r="G20" i="5"/>
  <c r="C20" i="5"/>
  <c r="G19" i="5"/>
  <c r="C19" i="5"/>
  <c r="G18" i="5"/>
  <c r="C18" i="5"/>
  <c r="G17" i="5"/>
  <c r="C17" i="5"/>
  <c r="G16" i="5"/>
  <c r="C16" i="5"/>
  <c r="F12" i="5"/>
  <c r="E12" i="5"/>
  <c r="D12" i="5"/>
  <c r="F11" i="5"/>
  <c r="E11" i="5"/>
  <c r="D11" i="5"/>
  <c r="F10" i="5"/>
  <c r="E10" i="5"/>
  <c r="D10" i="5"/>
  <c r="F9" i="5"/>
  <c r="F13" i="5" s="1"/>
  <c r="E9" i="5"/>
  <c r="D9" i="5"/>
  <c r="L38" i="4"/>
  <c r="K38" i="4"/>
  <c r="G38" i="4"/>
  <c r="H22" i="4"/>
  <c r="G22" i="4"/>
  <c r="I21" i="4"/>
  <c r="I20" i="4"/>
  <c r="I19" i="4"/>
  <c r="I18" i="4"/>
  <c r="I17" i="4"/>
  <c r="I16" i="4"/>
  <c r="I15" i="4"/>
  <c r="I14" i="4"/>
  <c r="I13" i="4"/>
  <c r="N85" i="3"/>
  <c r="M85" i="3"/>
  <c r="K85" i="3"/>
  <c r="J85" i="3"/>
  <c r="I85" i="3"/>
  <c r="L84" i="3"/>
  <c r="L83" i="3"/>
  <c r="L82" i="3"/>
  <c r="L81" i="3"/>
  <c r="L80" i="3"/>
  <c r="L79" i="3"/>
  <c r="L78" i="3"/>
  <c r="L77" i="3"/>
  <c r="L76" i="3"/>
  <c r="L75" i="3"/>
  <c r="L74" i="3"/>
  <c r="L73" i="3"/>
  <c r="L72" i="3"/>
  <c r="L71" i="3"/>
  <c r="L70" i="3"/>
  <c r="L69" i="3"/>
  <c r="L68" i="3"/>
  <c r="L67" i="3"/>
  <c r="L66" i="3"/>
  <c r="L65" i="3"/>
  <c r="L64" i="3"/>
  <c r="L63" i="3"/>
  <c r="L62" i="3"/>
  <c r="L61" i="3"/>
  <c r="L60" i="3"/>
  <c r="L59" i="3"/>
  <c r="L58" i="3"/>
  <c r="L57" i="3"/>
  <c r="L53" i="3"/>
  <c r="L52" i="3"/>
  <c r="L51" i="3"/>
  <c r="L50" i="3"/>
  <c r="L49" i="3"/>
  <c r="L48" i="3"/>
  <c r="L47" i="3"/>
  <c r="L46" i="3"/>
  <c r="L45" i="3"/>
  <c r="L44" i="3"/>
  <c r="L43" i="3"/>
  <c r="L42" i="3"/>
  <c r="L41" i="3"/>
  <c r="O38" i="3"/>
  <c r="N38" i="3"/>
  <c r="M38" i="3"/>
  <c r="L38" i="3"/>
  <c r="K38" i="3"/>
  <c r="J38" i="3"/>
  <c r="I38" i="3"/>
  <c r="H38" i="3"/>
  <c r="O35" i="3"/>
  <c r="N35" i="3"/>
  <c r="M35" i="3"/>
  <c r="K35" i="3"/>
  <c r="J35" i="3"/>
  <c r="I35" i="3"/>
  <c r="H35" i="3"/>
  <c r="L33" i="3"/>
  <c r="L35" i="3" s="1"/>
  <c r="O32" i="3"/>
  <c r="N32" i="3"/>
  <c r="M32" i="3"/>
  <c r="K32" i="3"/>
  <c r="J32" i="3"/>
  <c r="I32" i="3"/>
  <c r="H32" i="3"/>
  <c r="L30" i="3"/>
  <c r="L32" i="3" s="1"/>
  <c r="O29" i="3"/>
  <c r="N29" i="3"/>
  <c r="M29" i="3"/>
  <c r="K29" i="3"/>
  <c r="J29" i="3"/>
  <c r="I29" i="3"/>
  <c r="H29" i="3"/>
  <c r="L29" i="3"/>
  <c r="L14" i="3"/>
  <c r="J14" i="3"/>
  <c r="I14" i="3"/>
  <c r="G14" i="3"/>
  <c r="F14" i="3"/>
  <c r="E14" i="3"/>
  <c r="D14" i="3"/>
  <c r="L13" i="3"/>
  <c r="J13" i="3"/>
  <c r="I13" i="3"/>
  <c r="G13" i="3"/>
  <c r="F13" i="3"/>
  <c r="E13" i="3"/>
  <c r="D13" i="3"/>
  <c r="L12" i="3"/>
  <c r="J12" i="3"/>
  <c r="I12" i="3"/>
  <c r="G12" i="3"/>
  <c r="F12" i="3"/>
  <c r="E12" i="3"/>
  <c r="D12" i="3"/>
  <c r="H11" i="3"/>
  <c r="P32" i="2"/>
  <c r="O32" i="2"/>
  <c r="N32" i="2"/>
  <c r="K32" i="2"/>
  <c r="J32" i="2"/>
  <c r="I32" i="2"/>
  <c r="M32" i="2"/>
  <c r="P30" i="2"/>
  <c r="O30" i="2"/>
  <c r="N30" i="2"/>
  <c r="K30" i="2"/>
  <c r="J30" i="2"/>
  <c r="I30" i="2"/>
  <c r="M30" i="2"/>
  <c r="P28" i="2"/>
  <c r="O28" i="2"/>
  <c r="N28" i="2"/>
  <c r="K28" i="2"/>
  <c r="J28" i="2"/>
  <c r="I28" i="2"/>
  <c r="P26" i="2"/>
  <c r="O26" i="2"/>
  <c r="N26" i="2"/>
  <c r="K26" i="2"/>
  <c r="J26" i="2"/>
  <c r="I26" i="2"/>
  <c r="M26" i="2"/>
  <c r="I13" i="2"/>
  <c r="I14" i="2" s="1"/>
  <c r="H13" i="2"/>
  <c r="H14" i="2" s="1"/>
  <c r="G13" i="2"/>
  <c r="G14" i="2" s="1"/>
  <c r="E13" i="2"/>
  <c r="E14" i="2" s="1"/>
  <c r="D13" i="2"/>
  <c r="D14" i="2" s="1"/>
  <c r="C13" i="2"/>
  <c r="C14" i="2" s="1"/>
  <c r="V36" i="1"/>
  <c r="U36" i="1"/>
  <c r="S36" i="1"/>
  <c r="R36" i="1"/>
  <c r="G36" i="1"/>
  <c r="F36" i="1"/>
  <c r="D36" i="1"/>
  <c r="C36" i="1"/>
  <c r="W35" i="1"/>
  <c r="T35" i="1"/>
  <c r="H35" i="1"/>
  <c r="E35" i="1"/>
  <c r="W34" i="1"/>
  <c r="T34" i="1"/>
  <c r="H34" i="1"/>
  <c r="E34" i="1"/>
  <c r="W33" i="1"/>
  <c r="T33" i="1"/>
  <c r="H33" i="1"/>
  <c r="E33" i="1"/>
  <c r="V27" i="1"/>
  <c r="U27" i="1"/>
  <c r="S27" i="1"/>
  <c r="R27" i="1"/>
  <c r="G27" i="1"/>
  <c r="F27" i="1"/>
  <c r="D27" i="1"/>
  <c r="C27" i="1"/>
  <c r="W26" i="1"/>
  <c r="T26" i="1"/>
  <c r="H26" i="1"/>
  <c r="E26" i="1"/>
  <c r="W25" i="1"/>
  <c r="T25" i="1"/>
  <c r="H25" i="1"/>
  <c r="E25" i="1"/>
  <c r="W24" i="1"/>
  <c r="T24" i="1"/>
  <c r="H24" i="1"/>
  <c r="E24" i="1"/>
  <c r="V18" i="1"/>
  <c r="U18" i="1"/>
  <c r="S18" i="1"/>
  <c r="R18" i="1"/>
  <c r="G18" i="1"/>
  <c r="F18" i="1"/>
  <c r="D18" i="1"/>
  <c r="C18" i="1"/>
  <c r="W17" i="1"/>
  <c r="T17" i="1"/>
  <c r="H17" i="1"/>
  <c r="E17" i="1"/>
  <c r="W16" i="1"/>
  <c r="T16" i="1"/>
  <c r="H16" i="1"/>
  <c r="E16" i="1"/>
  <c r="W15" i="1"/>
  <c r="T15" i="1"/>
  <c r="H15" i="1"/>
  <c r="E15" i="1"/>
  <c r="T9" i="1"/>
  <c r="W8" i="1"/>
  <c r="T8" i="1"/>
  <c r="W7" i="1"/>
  <c r="U10" i="1"/>
  <c r="S10" i="1"/>
  <c r="R10" i="1"/>
  <c r="H13" i="3" l="1"/>
  <c r="M13" i="3" s="1"/>
  <c r="G12" i="5"/>
  <c r="G9" i="5"/>
  <c r="G10" i="5"/>
  <c r="G11" i="5"/>
  <c r="E36" i="1"/>
  <c r="E13" i="5"/>
  <c r="G53" i="5"/>
  <c r="D13" i="5"/>
  <c r="F13" i="2"/>
  <c r="F14" i="2" s="1"/>
  <c r="J15" i="3"/>
  <c r="H14" i="3"/>
  <c r="N14" i="3" s="1"/>
  <c r="L15" i="3"/>
  <c r="L85" i="3"/>
  <c r="E27" i="1"/>
  <c r="I22" i="4"/>
  <c r="I15" i="3"/>
  <c r="E15" i="3"/>
  <c r="D15" i="3"/>
  <c r="F15" i="3"/>
  <c r="G15" i="3"/>
  <c r="T36" i="1"/>
  <c r="H36" i="1"/>
  <c r="W27" i="1"/>
  <c r="W18" i="1"/>
  <c r="H18" i="1"/>
  <c r="T18" i="1"/>
  <c r="E18" i="1"/>
  <c r="T27" i="1"/>
  <c r="W9" i="1"/>
  <c r="W36" i="1"/>
  <c r="H27" i="1"/>
  <c r="N11" i="3"/>
  <c r="H12" i="3"/>
  <c r="M11" i="3"/>
  <c r="M28" i="2"/>
  <c r="T10" i="1"/>
  <c r="T7" i="1"/>
  <c r="V10" i="1"/>
  <c r="W10" i="1" s="1"/>
  <c r="N13" i="3" l="1"/>
  <c r="G13" i="5"/>
  <c r="K13" i="2"/>
  <c r="K14" i="2" s="1"/>
  <c r="J13" i="2"/>
  <c r="J14" i="2" s="1"/>
  <c r="M14" i="3"/>
  <c r="M12" i="3"/>
  <c r="N12" i="3"/>
  <c r="H15" i="3"/>
  <c r="M15" i="3" l="1"/>
  <c r="N15" i="3"/>
</calcChain>
</file>

<file path=xl/sharedStrings.xml><?xml version="1.0" encoding="utf-8"?>
<sst xmlns="http://schemas.openxmlformats.org/spreadsheetml/2006/main" count="537" uniqueCount="212">
  <si>
    <t>Reporte Programático Presupuestal</t>
  </si>
  <si>
    <t>Metas de atención y de conclusión</t>
  </si>
  <si>
    <t>Total Estatal</t>
  </si>
  <si>
    <t>Niveles</t>
  </si>
  <si>
    <t>Atención</t>
  </si>
  <si>
    <t>UCN</t>
  </si>
  <si>
    <t>Entidad:</t>
  </si>
  <si>
    <t>Meta al periodo</t>
  </si>
  <si>
    <t>Logro al periodo</t>
  </si>
  <si>
    <t>% de avance atención</t>
  </si>
  <si>
    <t>% de avance UCN</t>
  </si>
  <si>
    <t>AGS</t>
  </si>
  <si>
    <t>Alfabetización</t>
  </si>
  <si>
    <t>Instrucciones</t>
  </si>
  <si>
    <t>Primaria</t>
  </si>
  <si>
    <t>Secundaria</t>
  </si>
  <si>
    <t>TOTAL</t>
  </si>
  <si>
    <t>Hispanohablante</t>
  </si>
  <si>
    <t>Justificación de avances programáticos menores al 60% al periodo con respecto a la meta y acciones por realizar en el periodo para lograr el cumplimiento.</t>
  </si>
  <si>
    <t>Adultos Mayores de 60 años y más</t>
  </si>
  <si>
    <t>% de avance</t>
  </si>
  <si>
    <t>Indígena</t>
  </si>
  <si>
    <t>CERESOS, CEFERESOS y Centros de Rehabilitación Social Juvenil</t>
  </si>
  <si>
    <t>Elabora</t>
  </si>
  <si>
    <t>Reporte Programático Presupuestal Mensual</t>
  </si>
  <si>
    <t>Presupuesto Ramo 11</t>
  </si>
  <si>
    <t>Justificación de la variación presupuestal en el Ramo 11 y acciones por realizar para evitar desviaciones en el futuro.</t>
  </si>
  <si>
    <t>Capítulo</t>
  </si>
  <si>
    <t>Acumulado</t>
  </si>
  <si>
    <t>Del Mes Reportado</t>
  </si>
  <si>
    <t>% de avance presupuestal anual</t>
  </si>
  <si>
    <t>Disponible al periodo (ministrado - ejercido - comprometido)</t>
  </si>
  <si>
    <t>Presupuesto original autorizado</t>
  </si>
  <si>
    <t>Presupuesto anual modificado</t>
  </si>
  <si>
    <t>Ministrado Acumulado al mes reportado</t>
  </si>
  <si>
    <t>Ejercido Acumulado al mes reportado</t>
  </si>
  <si>
    <t>Ministrado del mes reportado</t>
  </si>
  <si>
    <t>Ejercido del  mes reportado</t>
  </si>
  <si>
    <t>Comprometido del  mes reportado</t>
  </si>
  <si>
    <t>Total</t>
  </si>
  <si>
    <t>Seguimiento Presupuestal Por Proyecto y Partida Ramo 11, Capítulo 4000</t>
  </si>
  <si>
    <t>Acumulado al periodo</t>
  </si>
  <si>
    <t>Del mes</t>
  </si>
  <si>
    <t>Proyecto</t>
  </si>
  <si>
    <t>Partida</t>
  </si>
  <si>
    <t>Concepto</t>
  </si>
  <si>
    <t>Ministrado</t>
  </si>
  <si>
    <t>Comprometido</t>
  </si>
  <si>
    <t>Ejercido</t>
  </si>
  <si>
    <t>Atención a la demanda</t>
  </si>
  <si>
    <t>Subsidios a Entidades Federativas y Municipios</t>
  </si>
  <si>
    <t>Subtotal</t>
  </si>
  <si>
    <t>Figuras Educativas y Formación Solidaria</t>
  </si>
  <si>
    <t>Acreditación</t>
  </si>
  <si>
    <t>Plazas Comunitarias</t>
  </si>
  <si>
    <t>OCULTAR COLUMNA</t>
  </si>
  <si>
    <t>Presupuesto Ramo 33</t>
  </si>
  <si>
    <t>Ministrado Acumulado al Mes Reportado.</t>
  </si>
  <si>
    <t>Ejercido Acumulado del mes anterior</t>
  </si>
  <si>
    <t>Ejercido Acumulado al Mes Reportado.</t>
  </si>
  <si>
    <t>Ministrado del Mes Reportado</t>
  </si>
  <si>
    <t>Ejercido del Mes Reportado</t>
  </si>
  <si>
    <t>Comprometido del Mes Reportado</t>
  </si>
  <si>
    <t>Justificación de la Variación Presupuestal en el Ramo 33 y acciones por realizar para evitar desviaciones.</t>
  </si>
  <si>
    <t xml:space="preserve">Seguimiento Presupuestal Por Proyecto y Partida del Presupuesto Ejercido del Ramo 33 </t>
  </si>
  <si>
    <t>Total Atención a la Demanda</t>
  </si>
  <si>
    <t>Total Figuras Educativas y Formación Solidaria</t>
  </si>
  <si>
    <t>Total Acreditación</t>
  </si>
  <si>
    <t>Total Plazas Comunitarias</t>
  </si>
  <si>
    <t>Gastos de Operación</t>
  </si>
  <si>
    <t>Total Gastos de Operación</t>
  </si>
  <si>
    <t>Elabora.</t>
  </si>
  <si>
    <t>Figuras de apoyo fijo</t>
  </si>
  <si>
    <t>Columna</t>
  </si>
  <si>
    <t>% de vinculación</t>
  </si>
  <si>
    <t>Disponible anual vs ministrado</t>
  </si>
  <si>
    <t>Ejercido Acumulado al mes anterior</t>
  </si>
  <si>
    <t>Figuras Educativas y Formación Solidarias (cursos y talleres)</t>
  </si>
  <si>
    <t>Comentarios/observaciones:</t>
  </si>
  <si>
    <t>Aportación Estatal</t>
  </si>
  <si>
    <t>Techos por Capítulo Según Junta Directiva</t>
  </si>
  <si>
    <t>Disponible</t>
  </si>
  <si>
    <t>Servicios Personales</t>
  </si>
  <si>
    <t>Materiales y Suministros</t>
  </si>
  <si>
    <t>Servicios Generales</t>
  </si>
  <si>
    <t>Transferencias, asignaciones, subsidios y otros</t>
  </si>
  <si>
    <t>PRESUPUESTO ESTATAL TOTAL</t>
  </si>
  <si>
    <t>PARTIDA</t>
  </si>
  <si>
    <t>CONCEPTO</t>
  </si>
  <si>
    <t>PRESUPUESTO MINISTRADO EN LA PARTIDA</t>
  </si>
  <si>
    <t>PRESUPUESTO EJERCIDO EN LA PARTIDA</t>
  </si>
  <si>
    <t>PRESUPUESTO COMPROMETIDO</t>
  </si>
  <si>
    <t>DISPONIBLE POR PARTIDA</t>
  </si>
  <si>
    <t>Total Ejercido de Aportación Estatal</t>
  </si>
  <si>
    <t>Personas con discapacidad</t>
  </si>
  <si>
    <t>Jornaleros Agrícolas Migrantes</t>
  </si>
  <si>
    <t>Figuras educativas y formación solidaria</t>
  </si>
  <si>
    <t>Plazas comunitarias</t>
  </si>
  <si>
    <t>*La meta corresponde a lo plasmado en el PA 2025 de la entidad para el periodo de análisis.</t>
  </si>
  <si>
    <t>Disponible al periodo (ministrado - ejercido - comprom)</t>
  </si>
  <si>
    <t>1. Reportar el presupuesto ejercido y comprometido únicamente del mes, es decir, no se deben acumular montos de meses anteriores. 2. Reportar presupuesto ministrado y autorizado de meses anteriores con información del las Guía del Ramo 33. 3. No se permite: a) presupuesto ejercido y comprometido mayor al autorizado, b) ejercicio del presupuesto o compromisos negativos. 4. El presupuesto ejercido a reportar es el que ya se haya pagado en el mes inmediato anterior, mientras que el presupuesto comprometido es aquel que aún no se paga al momento de entregar el RPPM.</t>
  </si>
  <si>
    <t xml:space="preserve">Durante el presente ejercicio no se ha comunicado asignación original de recursos para este rubro, por lo que se solicita se realice una propuesta de asignación de recursos para este gasto, solo si se han ejercido recurso para dicho fin, estos recursos deberán estar contemplados en el presupuesto global de la entidad y debidamente calendarizados de forma mensual, dicha propuesta deberá ser enviada en formato Excel y adjunta a la entrega de los archivos RPP. En caso de no haber ejercido recursos en este apartado deberán de hacer mención de ello en el recuadro de “Comentarios/observaciones”
1. Reportar el presupuesto ejercido y comprometido únicamente del mes que se reporta, es decir, no se deben acumular montos de meses anteriores. 
2. El presupuesto ejercido a reportar es el que ya se haya pagado.
3. El presupuesto comprometido es aquel que aún no se paga al momento de entregar el RPP.
4. No se permite presupuesto ejercido y comprometido mensuales mayores al autorizado anual.
5. No se permite ejercicio del presupuesto o compromiso en negativo.
</t>
  </si>
  <si>
    <r>
      <rPr>
        <b/>
        <sz val="14"/>
        <rFont val="Geomanist"/>
        <family val="3"/>
      </rPr>
      <t>1.</t>
    </r>
    <r>
      <rPr>
        <sz val="14"/>
        <rFont val="Geomanist"/>
        <family val="3"/>
      </rPr>
      <t xml:space="preserve"> Llenar las metas del periodo, por tipo de población y por nivel educativo, tanto en atención, como para conclusiones de nivel.  </t>
    </r>
    <r>
      <rPr>
        <b/>
        <sz val="14"/>
        <rFont val="Geomanist"/>
        <family val="3"/>
      </rPr>
      <t>2.</t>
    </r>
    <r>
      <rPr>
        <sz val="14"/>
        <rFont val="Geomanist"/>
        <family val="3"/>
      </rPr>
      <t xml:space="preserve"> Llenar los logros alcanzados al periodo, por tipo de población y por nivel educativo, tanto en atención, como para conclusiones de nivel  </t>
    </r>
    <r>
      <rPr>
        <b/>
        <sz val="14"/>
        <rFont val="Geomanist"/>
        <family val="3"/>
      </rPr>
      <t>3.</t>
    </r>
    <r>
      <rPr>
        <sz val="14"/>
        <rFont val="Geomanist"/>
        <family val="3"/>
      </rPr>
      <t xml:space="preserve"> Los logros que aquí se plasmen, deberán coincidir con la que se reportan en los sistemas de  Control Escolar del INEA. </t>
    </r>
    <r>
      <rPr>
        <b/>
        <sz val="14"/>
        <rFont val="Geomanist"/>
        <family val="3"/>
      </rPr>
      <t xml:space="preserve">4. </t>
    </r>
    <r>
      <rPr>
        <sz val="14"/>
        <rFont val="Geomanist"/>
        <family val="3"/>
      </rPr>
      <t>Todas las variaciones de los logros al periodo con respecto a las metas programadas por cada tipo de población deberán ser justificadas en el espacio destinado para ello.</t>
    </r>
  </si>
  <si>
    <r>
      <rPr>
        <b/>
        <sz val="14"/>
        <rFont val="Geomanist"/>
        <family val="3"/>
      </rPr>
      <t>1.</t>
    </r>
    <r>
      <rPr>
        <sz val="14"/>
        <rFont val="Geomanist"/>
        <family val="3"/>
      </rPr>
      <t xml:space="preserve"> Reportar el presupuesto original autorizado. </t>
    </r>
    <r>
      <rPr>
        <b/>
        <sz val="14"/>
        <rFont val="Geomanist"/>
        <family val="3"/>
      </rPr>
      <t>2.</t>
    </r>
    <r>
      <rPr>
        <sz val="14"/>
        <rFont val="Geomanist"/>
        <family val="3"/>
      </rPr>
      <t xml:space="preserve"> Reportar el</t>
    </r>
    <r>
      <rPr>
        <b/>
        <sz val="14"/>
        <rFont val="Geomanist"/>
        <family val="3"/>
      </rPr>
      <t xml:space="preserve"> </t>
    </r>
    <r>
      <rPr>
        <sz val="14"/>
        <rFont val="Geomanist"/>
        <family val="3"/>
      </rPr>
      <t xml:space="preserve">presupuesto ejercido acumulado, es decir, se deben acumular los montos de los meses del trimestre. </t>
    </r>
    <r>
      <rPr>
        <b/>
        <sz val="14"/>
        <rFont val="Geomanist"/>
        <family val="3"/>
      </rPr>
      <t>3.</t>
    </r>
    <r>
      <rPr>
        <sz val="14"/>
        <rFont val="Geomanist"/>
        <family val="3"/>
      </rPr>
      <t xml:space="preserve"> Reportar el</t>
    </r>
    <r>
      <rPr>
        <b/>
        <sz val="14"/>
        <rFont val="Geomanist"/>
        <family val="3"/>
      </rPr>
      <t xml:space="preserve"> </t>
    </r>
    <r>
      <rPr>
        <sz val="14"/>
        <rFont val="Geomanist"/>
        <family val="3"/>
      </rPr>
      <t xml:space="preserve">presupuesto ejercido del mes reportado, es decir, el monto pagado en el último mes del trimestre  </t>
    </r>
    <r>
      <rPr>
        <b/>
        <sz val="14"/>
        <rFont val="Geomanist"/>
        <family val="3"/>
      </rPr>
      <t>4.</t>
    </r>
    <r>
      <rPr>
        <sz val="14"/>
        <rFont val="Geomanist"/>
        <family val="3"/>
      </rPr>
      <t xml:space="preserve"> El presupuesto ejercido a reportar es el que ya se haya pagado a las Personas Voluntarias con Subsidio PVS durante el trimestre, mientras que el presupuesto comprometido es aquel que aún no se paga al momento de entregar el RPP, pero ya se encuentra por dispersar a las PVS.</t>
    </r>
    <r>
      <rPr>
        <b/>
        <sz val="14"/>
        <rFont val="Geomanist"/>
        <family val="3"/>
      </rPr>
      <t xml:space="preserve"> 5</t>
    </r>
    <r>
      <rPr>
        <sz val="14"/>
        <rFont val="Geomanist"/>
        <family val="3"/>
      </rPr>
      <t xml:space="preserve">. No se permite: a) presupuesto ejercido y comprometido mayores al autorizado anual, b) ejercicio del presupuesto o compromisos negativos. </t>
    </r>
  </si>
  <si>
    <r>
      <rPr>
        <b/>
        <sz val="11"/>
        <color theme="1"/>
        <rFont val="Geomanist"/>
        <family val="3"/>
      </rPr>
      <t xml:space="preserve">NOTA: </t>
    </r>
    <r>
      <rPr>
        <sz val="11"/>
        <color theme="1"/>
        <rFont val="Geomanist"/>
        <family val="3"/>
      </rPr>
      <t>El porcentaje representa el avance del presupuesto ejercido y comprometido acumulado, con respecto al presupuesto modificado anual.</t>
    </r>
  </si>
  <si>
    <r>
      <rPr>
        <b/>
        <sz val="14"/>
        <rFont val="Geomanist"/>
        <family val="3"/>
      </rPr>
      <t>1.</t>
    </r>
    <r>
      <rPr>
        <sz val="14"/>
        <rFont val="Geomanist"/>
        <family val="3"/>
      </rPr>
      <t xml:space="preserve"> Reportar las PVS autorizadas al periodo. 2. Reportar el número de PVS vinculadas al cierre del trimestre. </t>
    </r>
    <r>
      <rPr>
        <b/>
        <sz val="14"/>
        <rFont val="Geomanist"/>
        <family val="3"/>
      </rPr>
      <t xml:space="preserve">3. </t>
    </r>
    <r>
      <rPr>
        <sz val="14"/>
        <rFont val="Geomanist"/>
        <family val="3"/>
      </rPr>
      <t xml:space="preserve">Al cargar esta información, automáticamente se calculará el porcentaje de vinculación. </t>
    </r>
  </si>
  <si>
    <t>Trimestre:</t>
  </si>
  <si>
    <t>PVS que apoya en asesoría educativa hispanohablante</t>
  </si>
  <si>
    <t>PVS que apoya en asesoría bilingüe</t>
  </si>
  <si>
    <t>PVS que apoya en la aplicación de exámenes</t>
  </si>
  <si>
    <t>PVS que apoya en la formación</t>
  </si>
  <si>
    <t>PVS que apoya en la formación bilingüe</t>
  </si>
  <si>
    <t>PVS que apoya en la elaboración de materiales para grupos de atención prioritaria</t>
  </si>
  <si>
    <t>PVS que apoya como operativo territorial</t>
  </si>
  <si>
    <t>PVS que apoya en los procesos de control escolar</t>
  </si>
  <si>
    <t>PVS que apoya en los servicios educativos en Plaza Comunitaria</t>
  </si>
  <si>
    <t>PVS vinculadas</t>
  </si>
  <si>
    <t>PVS autorizadas</t>
  </si>
  <si>
    <t>PVS</t>
  </si>
  <si>
    <t>Personas Voluntarias con Subsidio para el cumplimiento de metas 2025</t>
  </si>
  <si>
    <t>Formación de Personas Voluntarias Beneficiarias con Subsidio</t>
  </si>
  <si>
    <t>AGUASCALIENTES</t>
  </si>
  <si>
    <t>BAJA CALIFORNIA</t>
  </si>
  <si>
    <t>BAJA CALIFORNIA SUR</t>
  </si>
  <si>
    <t>CAMPECHE</t>
  </si>
  <si>
    <t>CIUDAD DE MEXICO</t>
  </si>
  <si>
    <t>COAHUILA</t>
  </si>
  <si>
    <t>COLIMA</t>
  </si>
  <si>
    <t>CHIAPAS</t>
  </si>
  <si>
    <t>CHIHUAHUA</t>
  </si>
  <si>
    <t>DURANGO</t>
  </si>
  <si>
    <t>GUANAJUATO</t>
  </si>
  <si>
    <t>GUERRERO</t>
  </si>
  <si>
    <t>HIDALGO</t>
  </si>
  <si>
    <t>JALISCO</t>
  </si>
  <si>
    <t>MEXICO</t>
  </si>
  <si>
    <t>MICHOACÁN</t>
  </si>
  <si>
    <t>MORELOS</t>
  </si>
  <si>
    <t>NAYARIT</t>
  </si>
  <si>
    <t xml:space="preserve">NUEVO LEON                         </t>
  </si>
  <si>
    <t>OAXACA</t>
  </si>
  <si>
    <t>PUEBLA</t>
  </si>
  <si>
    <t>QUERETARO</t>
  </si>
  <si>
    <t>QUINTANA ROO</t>
  </si>
  <si>
    <t>SAN LUIS POTOSI</t>
  </si>
  <si>
    <t>SINALOA</t>
  </si>
  <si>
    <t>SONORA</t>
  </si>
  <si>
    <t>TABASCO</t>
  </si>
  <si>
    <t>TAMAULIPAS</t>
  </si>
  <si>
    <t>TLAXCALA</t>
  </si>
  <si>
    <t>VERACRUZ</t>
  </si>
  <si>
    <t>YUCATAN</t>
  </si>
  <si>
    <t>ZACATECAS</t>
  </si>
  <si>
    <t>Seleccionar Entidad</t>
  </si>
  <si>
    <t>Cuarto</t>
  </si>
  <si>
    <t>Total de recursos ejercidos de enero-diciembre</t>
  </si>
  <si>
    <t>Total de recursos recibidos de enero-diciembre</t>
  </si>
  <si>
    <t>Total de recursos recibidos en el mes de diciembre</t>
  </si>
  <si>
    <t>Total de recursos ejercidos en el mes de diciembre</t>
  </si>
  <si>
    <t>N/A</t>
  </si>
  <si>
    <t>La diferencia entre la meta y el logro se atribuye principalmente a factores externos y operativos, tales como la baja incorporación de educandos en determinadas zonas, la intermitencia en la asistencia de la población atendida, así como la priorización de acciones de seguimiento y conclusión de nivel sobre la incorporación inicial. Asimismo, en algunas coordinaciones de zona se presentaron limitaciones en la disponibilidad de personal y espacios de atención, lo que impactó en el ritmo de captación.</t>
  </si>
  <si>
    <t>En esta vertiente,  las condiciones de de la población adulta mayor, tales como problemas de salud, movilidad limitada, ausentismo recurrente y dificultades para sostener una asistencia continua, impactó negativamente en los procesos formativos y en la conclusión de niveles. A ello se suma la dispersión geográfica de la población objetivo y la limitada disponibilidad de espacios y figuras educativas con enfoque especializado para la atención de este sector.</t>
  </si>
  <si>
    <t>Los resultados obtenidos derivan del fortalecimiento de la coordinación interinstitucional con las autoridades penitenciarias, la implementación de estrategias de seguimiento académico y la participación activa de las figuras educativas al interior de los centros. Asimismo, se optimizaron los procesos de atención y evaluación, lo que permitió incrementar tanto la incorporación como la conclusión de nivel de las personas privadas de la libertad.</t>
  </si>
  <si>
    <t>Para el periodo que se informa, no se registró atención, obteniéndose un logro de 0. Esta situación obedece a que, en el ámbito estatal, actualmente no se cuenta con  personal especializado para la atención de este grupo vulnerable.</t>
  </si>
  <si>
    <t>Jefa del Departamento de Planeación</t>
  </si>
  <si>
    <t>Mtra. Gaviota Jazmín Guerrero Pérez Meza</t>
  </si>
  <si>
    <t xml:space="preserve"> Materiales y útiles de oficina</t>
  </si>
  <si>
    <t xml:space="preserve"> Materiales y útiles de impresión y reproducción</t>
  </si>
  <si>
    <t xml:space="preserve"> Materiales y útiles consumibles para el procesamiento en equipos y bienes informáticos.</t>
  </si>
  <si>
    <t xml:space="preserve"> Material de limpieza</t>
  </si>
  <si>
    <t xml:space="preserve"> Productos alimenticios para el personal en las instalaciones de las dependencias y entidades</t>
  </si>
  <si>
    <t xml:space="preserve"> Productos alimenticios para el personal en las instalaciones activides extraordinarias</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</si>
  <si>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</si>
  <si>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</si>
  <si>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</si>
  <si>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</si>
  <si>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Combustibles, lubricantes y aditivos para vehículos terrestres, aéreos, marítimos, lacustres y fluviales destinados a servicios públicos y la operación de programas públicos</t>
  </si>
  <si>
    <t xml:space="preserve"> Vestuario y uniformes</t>
  </si>
  <si>
    <t xml:space="preserve"> Prendas de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</si>
  <si>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</si>
  <si>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</si>
  <si>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</si>
  <si>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para equipo de cómputo y telecomunicaciones.</t>
  </si>
  <si>
    <t xml:space="preserve"> Refacciones y accesorios menores de equipo de transporte</t>
  </si>
  <si>
    <t xml:space="preserve"> Servicio de energía eléctrica</t>
  </si>
  <si>
    <t xml:space="preserve"> Servicio de agua</t>
  </si>
  <si>
    <t>Servicio telefónico convencional</t>
  </si>
  <si>
    <t>Servicios de internet</t>
  </si>
  <si>
    <t xml:space="preserve"> Contratación de otros servicios</t>
  </si>
  <si>
    <t xml:space="preserve"> Arrendamiento de edificios y locales</t>
  </si>
  <si>
    <t xml:space="preserve"> Arrendamiento de mobiliario</t>
  </si>
  <si>
    <t xml:space="preserve"> Arrendamiento de vehículos terrestres, aéreos, marítimos, lacustres y fluviales para servicios públicos y la operación de programas públicos</t>
  </si>
  <si>
    <t xml:space="preserve"> Patentes, derechos de autor, regalías y otros</t>
  </si>
  <si>
    <t xml:space="preserve"> Otras asesorías para la operación de programas</t>
  </si>
  <si>
    <t xml:space="preserve"> Servicios de desarrollo de aplicaciones informáticas.</t>
  </si>
  <si>
    <t xml:space="preserve"> Estudios e investigaciones</t>
  </si>
  <si>
    <t xml:space="preserve"> Otros servicios comerciales</t>
  </si>
  <si>
    <t xml:space="preserve"> Impresión y elaboración de material informativo derivado de la operación y administración de las dependencias y entidades</t>
  </si>
  <si>
    <t xml:space="preserve"> Servicios de vigilancia</t>
  </si>
  <si>
    <t xml:space="preserve"> Servicios bancarios y financieros</t>
  </si>
  <si>
    <t xml:space="preserve"> Seguros de bienes patrimoniales</t>
  </si>
  <si>
    <t xml:space="preserve"> Fletes y maniobras</t>
  </si>
  <si>
    <t xml:space="preserve"> Mantenimiento y conservación de inmuebles para la prestación de servicios públicos</t>
  </si>
  <si>
    <t xml:space="preserve"> Mantenimiento y conservación de mobiliario y equipo de administración</t>
  </si>
  <si>
    <t xml:space="preserve"> Mantenimiento y conservación de vehículos terrestres, aéreos, marítimos, lacustres y fluviales</t>
  </si>
  <si>
    <t xml:space="preserve"> Servicios de lavandería, limpieza e higiene</t>
  </si>
  <si>
    <t xml:space="preserve"> Servicios de jardinería y fumigación</t>
  </si>
  <si>
    <t xml:space="preserve"> Pasajes aéreos nacionales para labores en campo y de supervisión</t>
  </si>
  <si>
    <t xml:space="preserve"> Pasajes terrestres nacionales para labores en campo y de supervisión</t>
  </si>
  <si>
    <t xml:space="preserve"> Viáticos nacionales para labores en campo y de supervisión</t>
  </si>
  <si>
    <t xml:space="preserve"> Congresos y convenciones</t>
  </si>
  <si>
    <t xml:space="preserve"> Otros impuestos y derechos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</si>
</sst>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quot;$&quot;#,##0.00_);\(&quot;$&quot;#,##0.00\)"/>
    <numFmt numFmtId="165" formatCode="_(&quot;$&quot;* #,##0.00_);_(&quot;$&quot;* \(#,##0.00\);_(&quot;$&quot;* &quot;-&quot;??_);_(@_)"/>
    <numFmt numFmtId="166" formatCode="_(* #,##0.00_);_(* \(#,##0.00\);_(* &quot;-&quot;??_);_(@_)"/>
    <numFmt numFmtId="167" formatCode="0.0%"/>
    <numFmt numFmtId="168" formatCode="_-&quot;$&quot;* #,##0.0_-;\-&quot;$&quot;* #,##0.0_-;_-&quot;$&quot;* &quot;-&quot;??_-;_-@_-"/>
    <numFmt numFmtId="169" formatCode="&quot;$&quot;#,##0.00"/>
  </numFmts>
  <fonts count="44">
    <font>
      <sz val="11"/>
      <color theme="1"/>
      <name val="Calibri"/>
      <family val="2"/>
      <scheme val="minor"/>
    </font>
    <font>
      <sz val="11"/>
      <color theme="1"/>
      <name val="Calibri"/>
      <family val="2"/>
      <scheme val="minor"/>
    </font>
    <font>
      <sz val="10"/>
      <name val="Arial"/>
      <family val="2"/>
    </font>
    <font>
      <sz val="11"/>
      <color theme="1"/>
      <name val="Geomanist"/>
      <family val="3"/>
    </font>
    <font>
      <b/>
      <sz val="18"/>
      <color theme="1"/>
      <name val="Geomanist"/>
      <family val="3"/>
    </font>
    <font>
      <b/>
      <sz val="16"/>
      <color theme="0"/>
      <name val="Geomanist"/>
      <family val="3"/>
    </font>
    <font>
      <b/>
      <sz val="11"/>
      <color theme="1"/>
      <name val="Geomanist"/>
      <family val="3"/>
    </font>
    <font>
      <b/>
      <sz val="10"/>
      <color theme="0"/>
      <name val="Geomanist"/>
      <family val="3"/>
    </font>
    <font>
      <sz val="11"/>
      <color theme="0"/>
      <name val="Geomanist"/>
      <family val="3"/>
    </font>
    <font>
      <sz val="12"/>
      <color theme="1"/>
      <name val="Geomanist"/>
      <family val="3"/>
    </font>
    <font>
      <sz val="9"/>
      <color theme="1"/>
      <name val="Geomanist"/>
      <family val="3"/>
    </font>
    <font>
      <b/>
      <sz val="8"/>
      <color theme="0"/>
      <name val="Geomanist"/>
      <family val="3"/>
    </font>
    <font>
      <b/>
      <sz val="14"/>
      <name val="Geomanist"/>
      <family val="3"/>
    </font>
    <font>
      <sz val="11"/>
      <name val="Geomanist"/>
      <family val="3"/>
    </font>
    <font>
      <sz val="8"/>
      <color theme="1"/>
      <name val="Geomanist"/>
      <family val="3"/>
    </font>
    <font>
      <sz val="14"/>
      <color theme="1"/>
      <name val="Geomanist"/>
      <family val="3"/>
    </font>
    <font>
      <sz val="14"/>
      <color theme="0"/>
      <name val="Geomanist"/>
      <family val="3"/>
    </font>
    <font>
      <sz val="11"/>
      <color rgb="FFFF0000"/>
      <name val="Geomanist"/>
      <family val="3"/>
    </font>
    <font>
      <b/>
      <sz val="14"/>
      <color theme="0"/>
      <name val="Geomanist"/>
      <family val="3"/>
    </font>
    <font>
      <b/>
      <sz val="12"/>
      <color theme="0"/>
      <name val="Geomanist"/>
      <family val="3"/>
    </font>
    <font>
      <b/>
      <sz val="12"/>
      <color theme="1"/>
      <name val="Geomanist"/>
      <family val="3"/>
    </font>
    <font>
      <sz val="12"/>
      <color theme="0"/>
      <name val="Geomanist"/>
      <family val="3"/>
    </font>
    <font>
      <b/>
      <sz val="12"/>
      <name val="Geomanist"/>
      <family val="3"/>
    </font>
    <font>
      <sz val="12"/>
      <name val="Geomanist"/>
      <family val="3"/>
    </font>
    <font>
      <sz val="12"/>
      <color rgb="FFFF0000"/>
      <name val="Geomanist"/>
      <family val="3"/>
    </font>
    <font>
      <b/>
      <sz val="18"/>
      <color theme="0"/>
      <name val="Geomanist"/>
      <family val="3"/>
    </font>
    <font>
      <b/>
      <sz val="20"/>
      <color theme="0"/>
      <name val="Geomanist"/>
      <family val="3"/>
    </font>
    <font>
      <b/>
      <sz val="16"/>
      <name val="Geomanist"/>
      <family val="3"/>
    </font>
    <font>
      <b/>
      <sz val="18"/>
      <name val="Geomanist"/>
      <family val="3"/>
    </font>
    <font>
      <sz val="10"/>
      <color theme="1"/>
      <name val="Geomanist"/>
      <family val="3"/>
    </font>
    <font>
      <b/>
      <sz val="10"/>
      <color theme="1"/>
      <name val="Geomanist"/>
      <family val="3"/>
    </font>
    <font>
      <b/>
      <sz val="9"/>
      <color theme="0"/>
      <name val="Geomanist"/>
      <family val="3"/>
    </font>
    <font>
      <b/>
      <sz val="11"/>
      <color rgb="FF285C4D"/>
      <name val="Geomanist"/>
      <family val="3"/>
    </font>
    <font>
      <sz val="16"/>
      <color theme="1"/>
      <name val="Geomanist"/>
      <family val="3"/>
    </font>
    <font>
      <sz val="10"/>
      <name val="Geomanist"/>
      <family val="3"/>
    </font>
    <font>
      <sz val="13"/>
      <name val="Geomanist"/>
      <family val="3"/>
    </font>
    <font>
      <sz val="14"/>
      <name val="Geomanist"/>
      <family val="3"/>
    </font>
    <font>
      <sz val="18"/>
      <color theme="1"/>
      <name val="Geomanist"/>
      <family val="3"/>
    </font>
    <font>
      <b/>
      <sz val="14"/>
      <color theme="1"/>
      <name val="Geomanist"/>
      <family val="3"/>
    </font>
    <font>
      <b/>
      <sz val="16"/>
      <color theme="1"/>
      <name val="Geomanist"/>
      <family val="3"/>
    </font>
    <font>
      <sz val="9"/>
      <color theme="0"/>
      <name val="Geomanist"/>
      <family val="3"/>
    </font>
    <font>
      <sz val="14"/>
      <color rgb="FFFF0000"/>
      <name val="Geomanist"/>
      <family val="3"/>
    </font>
    <font>
      <b/>
      <sz val="14"/>
      <color rgb="FF285C4D"/>
      <name val="Geomanist"/>
      <family val="3"/>
    </font>
    <font>
      <sz val="10"/>
      <color theme="1"/>
      <name val="Montserrat"/>
    </font>
  </fonts>
  <fills count="11">
    <fill>
      <patternFill patternType="none"/>
    </fill>
    <fill>
      <patternFill patternType="gray125"/>
    </fill>
    <fill>
      <patternFill patternType="solid">
        <fgColor theme="4" tint="0.79998168889431442"/>
        <bgColor indexed="65"/>
      </patternFill>
    </fill>
    <fill>
      <patternFill patternType="solid">
        <fgColor theme="0" tint="-0.499984740745262"/>
        <bgColor indexed="64"/>
      </patternFill>
    </fill>
    <fill>
      <patternFill patternType="solid">
        <fgColor rgb="FFD4C19C"/>
        <bgColor indexed="64"/>
      </patternFill>
    </fill>
    <fill>
      <patternFill patternType="solid">
        <fgColor theme="0"/>
        <bgColor indexed="64"/>
      </patternFill>
    </fill>
    <fill>
      <patternFill patternType="solid">
        <fgColor rgb="FFFF0000"/>
        <bgColor indexed="64"/>
      </patternFill>
    </fill>
    <fill>
      <patternFill patternType="solid">
        <fgColor rgb="FF285C4D"/>
        <bgColor indexed="64"/>
      </patternFill>
    </fill>
    <fill>
      <patternFill patternType="solid">
        <fgColor theme="4"/>
        <bgColor indexed="64"/>
      </patternFill>
    </fill>
    <fill>
      <patternFill patternType="solid">
        <fgColor rgb="FF521A2B"/>
        <bgColor indexed="64"/>
      </patternFill>
    </fill>
    <fill>
      <patternFill patternType="solid">
        <fgColor theme="1" tint="0.499984740745262"/>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1"/>
      </right>
      <top style="thin">
        <color theme="1"/>
      </top>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2" fillId="0" borderId="0"/>
    <xf numFmtId="43" fontId="1" fillId="0" borderId="0" applyFont="0" applyFill="0" applyBorder="0" applyAlignment="0" applyProtection="0"/>
    <xf numFmtId="44" fontId="1" fillId="0" borderId="0" applyFont="0" applyFill="0" applyBorder="0" applyAlignment="0" applyProtection="0"/>
  </cellStyleXfs>
  <cellXfs count="353">
    <xf numFmtId="0" fontId="0" fillId="0" borderId="0" xfId="0"/>
    <xf numFmtId="0" fontId="3" fillId="0" borderId="0" xfId="0" applyFont="1" applyAlignment="1" applyProtection="1">
      <alignment vertical="center"/>
      <protection hidden="1"/>
    </xf>
    <xf numFmtId="0" fontId="4" fillId="0" borderId="0" xfId="0" applyFont="1" applyAlignment="1" applyProtection="1">
      <alignment vertical="center"/>
      <protection hidden="1"/>
    </xf>
    <xf numFmtId="0" fontId="6" fillId="0" borderId="0" xfId="0" applyFont="1" applyAlignment="1" applyProtection="1">
      <alignment vertical="center"/>
      <protection hidden="1"/>
    </xf>
    <xf numFmtId="0" fontId="8" fillId="0" borderId="0" xfId="0" applyFont="1" applyAlignment="1" applyProtection="1">
      <alignment horizontal="center" vertical="center"/>
      <protection hidden="1"/>
    </xf>
    <xf numFmtId="0" fontId="9" fillId="0" borderId="0" xfId="0" applyFont="1" applyAlignment="1" applyProtection="1">
      <alignment vertical="center"/>
      <protection hidden="1"/>
    </xf>
    <xf numFmtId="0" fontId="12" fillId="0" borderId="0" xfId="0" applyFont="1" applyAlignment="1" applyProtection="1">
      <alignment vertical="center"/>
      <protection hidden="1"/>
    </xf>
    <xf numFmtId="0" fontId="12" fillId="0" borderId="0" xfId="0" applyFont="1" applyAlignment="1" applyProtection="1">
      <alignment horizontal="left" vertical="center"/>
      <protection locked="0" hidden="1"/>
    </xf>
    <xf numFmtId="0" fontId="12" fillId="0" borderId="0" xfId="0" applyFont="1" applyAlignment="1" applyProtection="1">
      <alignment horizontal="center" vertical="center"/>
      <protection locked="0" hidden="1"/>
    </xf>
    <xf numFmtId="0" fontId="13" fillId="0" borderId="0" xfId="0" applyFont="1" applyAlignment="1" applyProtection="1">
      <alignment vertical="center"/>
      <protection locked="0" hidden="1"/>
    </xf>
    <xf numFmtId="0" fontId="3" fillId="0" borderId="0" xfId="0" applyFont="1" applyAlignment="1" applyProtection="1">
      <alignment vertical="center"/>
      <protection locked="0" hidden="1"/>
    </xf>
    <xf numFmtId="0" fontId="12" fillId="0" borderId="0" xfId="0" applyFont="1" applyAlignment="1" applyProtection="1">
      <alignment vertical="center"/>
      <protection locked="0" hidden="1"/>
    </xf>
    <xf numFmtId="0" fontId="12" fillId="0" borderId="0" xfId="0" applyFont="1" applyAlignment="1" applyProtection="1">
      <alignment horizontal="left" vertical="center"/>
      <protection hidden="1"/>
    </xf>
    <xf numFmtId="0" fontId="15" fillId="0" borderId="0" xfId="0" applyFont="1" applyAlignment="1" applyProtection="1">
      <alignment vertical="center"/>
      <protection hidden="1"/>
    </xf>
    <xf numFmtId="0" fontId="16" fillId="0" borderId="0" xfId="0" applyFont="1" applyAlignment="1" applyProtection="1">
      <alignment vertical="center"/>
      <protection hidden="1"/>
    </xf>
    <xf numFmtId="0" fontId="11" fillId="0" borderId="0" xfId="0" applyFont="1" applyAlignment="1" applyProtection="1">
      <alignment horizontal="centerContinuous" vertical="center"/>
      <protection hidden="1"/>
    </xf>
    <xf numFmtId="0" fontId="14" fillId="0" borderId="0" xfId="0" applyFont="1" applyAlignment="1" applyProtection="1">
      <alignment horizontal="center" vertical="center" wrapText="1"/>
      <protection hidden="1"/>
    </xf>
    <xf numFmtId="0" fontId="10" fillId="0" borderId="0" xfId="0" applyFont="1" applyAlignment="1" applyProtection="1">
      <alignment vertical="center" wrapText="1"/>
      <protection hidden="1"/>
    </xf>
    <xf numFmtId="3" fontId="3" fillId="0" borderId="0" xfId="0" applyNumberFormat="1" applyFont="1" applyAlignment="1" applyProtection="1">
      <alignment horizontal="center" vertical="center"/>
      <protection hidden="1"/>
    </xf>
    <xf numFmtId="0" fontId="17" fillId="0" borderId="0" xfId="0" applyFont="1" applyAlignment="1" applyProtection="1">
      <alignment horizontal="center" vertical="center"/>
      <protection locked="0"/>
    </xf>
    <xf numFmtId="167" fontId="3" fillId="0" borderId="0" xfId="3" applyNumberFormat="1" applyFont="1" applyFill="1" applyBorder="1" applyAlignment="1" applyProtection="1">
      <alignment horizontal="center" vertical="center"/>
      <protection hidden="1"/>
    </xf>
    <xf numFmtId="3" fontId="6" fillId="0" borderId="0" xfId="0" applyNumberFormat="1" applyFont="1" applyAlignment="1" applyProtection="1">
      <alignment horizontal="center" vertical="center"/>
      <protection hidden="1"/>
    </xf>
    <xf numFmtId="0" fontId="6" fillId="0" borderId="0" xfId="0" applyFont="1" applyAlignment="1" applyProtection="1">
      <alignment horizontal="center" vertical="center"/>
      <protection hidden="1"/>
    </xf>
    <xf numFmtId="167" fontId="6" fillId="0" borderId="0" xfId="3" applyNumberFormat="1" applyFont="1" applyFill="1" applyBorder="1" applyAlignment="1" applyProtection="1">
      <alignment horizontal="center" vertical="center"/>
      <protection hidden="1"/>
    </xf>
    <xf numFmtId="0" fontId="6" fillId="0" borderId="0" xfId="0" applyFont="1" applyAlignment="1" applyProtection="1">
      <alignment vertical="center"/>
      <protection locked="0" hidden="1"/>
    </xf>
    <xf numFmtId="0" fontId="21" fillId="0" borderId="0" xfId="0" applyFont="1" applyAlignment="1" applyProtection="1">
      <alignment horizontal="center" vertical="center"/>
      <protection hidden="1"/>
    </xf>
    <xf numFmtId="3" fontId="23" fillId="0" borderId="6" xfId="0" applyNumberFormat="1" applyFont="1" applyBorder="1" applyAlignment="1" applyProtection="1">
      <alignment horizontal="center" vertical="center"/>
      <protection hidden="1"/>
    </xf>
    <xf numFmtId="0" fontId="24" fillId="0" borderId="6" xfId="0" applyFont="1" applyBorder="1" applyAlignment="1" applyProtection="1">
      <alignment horizontal="center" vertical="center"/>
      <protection locked="0"/>
    </xf>
    <xf numFmtId="167" fontId="23" fillId="0" borderId="6" xfId="3" applyNumberFormat="1" applyFont="1" applyFill="1" applyBorder="1" applyAlignment="1" applyProtection="1">
      <alignment horizontal="center" vertical="center"/>
      <protection hidden="1"/>
    </xf>
    <xf numFmtId="167" fontId="23" fillId="0" borderId="7" xfId="3" applyNumberFormat="1" applyFont="1" applyFill="1" applyBorder="1" applyAlignment="1" applyProtection="1">
      <alignment horizontal="center" vertical="center"/>
      <protection hidden="1"/>
    </xf>
    <xf numFmtId="3" fontId="22" fillId="0" borderId="9" xfId="0" applyNumberFormat="1" applyFont="1" applyBorder="1" applyAlignment="1" applyProtection="1">
      <alignment horizontal="center" vertical="center"/>
      <protection hidden="1"/>
    </xf>
    <xf numFmtId="0" fontId="22" fillId="0" borderId="9" xfId="0" applyFont="1" applyBorder="1" applyAlignment="1" applyProtection="1">
      <alignment horizontal="center" vertical="center"/>
      <protection hidden="1"/>
    </xf>
    <xf numFmtId="167" fontId="22" fillId="0" borderId="9" xfId="3" applyNumberFormat="1" applyFont="1" applyFill="1" applyBorder="1" applyAlignment="1" applyProtection="1">
      <alignment horizontal="center" vertical="center"/>
      <protection hidden="1"/>
    </xf>
    <xf numFmtId="167" fontId="22" fillId="0" borderId="10" xfId="3" applyNumberFormat="1" applyFont="1" applyFill="1" applyBorder="1" applyAlignment="1" applyProtection="1">
      <alignment horizontal="center" vertical="center"/>
      <protection hidden="1"/>
    </xf>
    <xf numFmtId="3" fontId="9" fillId="0" borderId="6" xfId="0" applyNumberFormat="1" applyFont="1" applyBorder="1" applyAlignment="1" applyProtection="1">
      <alignment horizontal="center" vertical="center"/>
      <protection hidden="1"/>
    </xf>
    <xf numFmtId="167" fontId="9" fillId="0" borderId="6" xfId="3" applyNumberFormat="1" applyFont="1" applyFill="1" applyBorder="1" applyAlignment="1" applyProtection="1">
      <alignment horizontal="center" vertical="center"/>
      <protection hidden="1"/>
    </xf>
    <xf numFmtId="167" fontId="9" fillId="0" borderId="7" xfId="3" applyNumberFormat="1" applyFont="1" applyFill="1" applyBorder="1" applyAlignment="1" applyProtection="1">
      <alignment horizontal="center" vertical="center"/>
      <protection hidden="1"/>
    </xf>
    <xf numFmtId="3" fontId="20" fillId="0" borderId="9" xfId="0" applyNumberFormat="1" applyFont="1" applyBorder="1" applyAlignment="1" applyProtection="1">
      <alignment horizontal="center" vertical="center"/>
      <protection hidden="1"/>
    </xf>
    <xf numFmtId="0" fontId="20" fillId="0" borderId="9" xfId="0" applyFont="1" applyBorder="1" applyAlignment="1" applyProtection="1">
      <alignment horizontal="center" vertical="center"/>
      <protection hidden="1"/>
    </xf>
    <xf numFmtId="167" fontId="20" fillId="0" borderId="9" xfId="3" applyNumberFormat="1" applyFont="1" applyFill="1" applyBorder="1" applyAlignment="1" applyProtection="1">
      <alignment horizontal="center" vertical="center"/>
      <protection hidden="1"/>
    </xf>
    <xf numFmtId="167" fontId="20" fillId="0" borderId="10" xfId="3" applyNumberFormat="1" applyFont="1" applyFill="1" applyBorder="1" applyAlignment="1" applyProtection="1">
      <alignment horizontal="center" vertical="center"/>
      <protection hidden="1"/>
    </xf>
    <xf numFmtId="0" fontId="27" fillId="0" borderId="0" xfId="0" applyFont="1" applyAlignment="1" applyProtection="1">
      <alignment horizontal="left" vertical="center"/>
      <protection locked="0" hidden="1"/>
    </xf>
    <xf numFmtId="0" fontId="28" fillId="0" borderId="0" xfId="0" applyFont="1" applyAlignment="1" applyProtection="1">
      <alignment vertical="center"/>
      <protection hidden="1"/>
    </xf>
    <xf numFmtId="0" fontId="28" fillId="0" borderId="0" xfId="0" applyFont="1" applyAlignment="1" applyProtection="1">
      <alignment vertical="center"/>
      <protection locked="0" hidden="1"/>
    </xf>
    <xf numFmtId="0" fontId="26" fillId="9" borderId="1" xfId="0" applyFont="1" applyFill="1" applyBorder="1" applyAlignment="1" applyProtection="1">
      <alignment horizontal="centerContinuous" vertical="center"/>
      <protection hidden="1"/>
    </xf>
    <xf numFmtId="0" fontId="5" fillId="9" borderId="1" xfId="0" applyFont="1" applyFill="1" applyBorder="1" applyAlignment="1" applyProtection="1">
      <alignment horizontal="centerContinuous" vertical="center"/>
      <protection hidden="1"/>
    </xf>
    <xf numFmtId="0" fontId="19" fillId="9" borderId="3" xfId="0" applyFont="1" applyFill="1" applyBorder="1" applyAlignment="1" applyProtection="1">
      <alignment horizontal="centerContinuous" vertical="center"/>
      <protection hidden="1"/>
    </xf>
    <xf numFmtId="0" fontId="19" fillId="9" borderId="4" xfId="0" applyFont="1" applyFill="1" applyBorder="1" applyAlignment="1" applyProtection="1">
      <alignment horizontal="centerContinuous" vertical="center"/>
      <protection hidden="1"/>
    </xf>
    <xf numFmtId="0" fontId="29" fillId="0" borderId="0" xfId="0" applyFont="1" applyProtection="1">
      <protection hidden="1"/>
    </xf>
    <xf numFmtId="0" fontId="3" fillId="0" borderId="0" xfId="0" applyFont="1" applyProtection="1">
      <protection hidden="1"/>
    </xf>
    <xf numFmtId="166" fontId="5" fillId="9" borderId="0" xfId="1" applyFont="1" applyFill="1" applyAlignment="1" applyProtection="1">
      <alignment horizontal="centerContinuous" vertical="center"/>
      <protection hidden="1"/>
    </xf>
    <xf numFmtId="0" fontId="9" fillId="0" borderId="0" xfId="0" applyFont="1" applyProtection="1">
      <protection hidden="1"/>
    </xf>
    <xf numFmtId="0" fontId="13" fillId="0" borderId="0" xfId="0" applyFont="1" applyProtection="1">
      <protection hidden="1"/>
    </xf>
    <xf numFmtId="0" fontId="18" fillId="0" borderId="0" xfId="0" applyFont="1" applyAlignment="1" applyProtection="1">
      <alignment vertical="center"/>
      <protection locked="0" hidden="1"/>
    </xf>
    <xf numFmtId="0" fontId="3" fillId="0" borderId="0" xfId="0" applyFont="1" applyProtection="1">
      <protection locked="0" hidden="1"/>
    </xf>
    <xf numFmtId="0" fontId="13" fillId="5" borderId="0" xfId="0" applyFont="1" applyFill="1" applyAlignment="1" applyProtection="1">
      <alignment vertical="top" wrapText="1"/>
      <protection hidden="1"/>
    </xf>
    <xf numFmtId="0" fontId="20" fillId="0" borderId="0" xfId="0" applyFont="1" applyAlignment="1" applyProtection="1">
      <alignment horizontal="right"/>
      <protection hidden="1"/>
    </xf>
    <xf numFmtId="164" fontId="30" fillId="0" borderId="0" xfId="2" applyNumberFormat="1" applyFont="1" applyBorder="1" applyAlignment="1" applyProtection="1">
      <alignment horizontal="center" vertical="center"/>
      <protection hidden="1"/>
    </xf>
    <xf numFmtId="164" fontId="30" fillId="0" borderId="0" xfId="2" applyNumberFormat="1" applyFont="1" applyFill="1" applyBorder="1" applyAlignment="1" applyProtection="1">
      <alignment horizontal="center" vertical="center"/>
      <protection hidden="1"/>
    </xf>
    <xf numFmtId="9" fontId="30" fillId="0" borderId="0" xfId="3" applyFont="1" applyBorder="1" applyAlignment="1" applyProtection="1">
      <alignment horizontal="center" vertical="center"/>
      <protection hidden="1"/>
    </xf>
    <xf numFmtId="0" fontId="14" fillId="0" borderId="0" xfId="0" applyFont="1" applyProtection="1">
      <protection hidden="1"/>
    </xf>
    <xf numFmtId="0" fontId="29" fillId="0" borderId="0" xfId="0" applyFont="1" applyProtection="1">
      <protection locked="0" hidden="1"/>
    </xf>
    <xf numFmtId="164" fontId="30" fillId="0" borderId="0" xfId="2" applyNumberFormat="1" applyFont="1" applyFill="1" applyBorder="1" applyAlignment="1" applyProtection="1">
      <alignment horizontal="center" vertical="center"/>
      <protection locked="0" hidden="1"/>
    </xf>
    <xf numFmtId="0" fontId="8" fillId="0" borderId="0" xfId="0" applyFont="1" applyProtection="1">
      <protection locked="0" hidden="1"/>
    </xf>
    <xf numFmtId="0" fontId="32" fillId="0" borderId="0" xfId="0" applyFont="1" applyAlignment="1" applyProtection="1">
      <alignment horizontal="center"/>
      <protection locked="0" hidden="1"/>
    </xf>
    <xf numFmtId="0" fontId="29" fillId="0" borderId="0" xfId="0" applyFont="1" applyAlignment="1" applyProtection="1">
      <alignment vertical="center"/>
      <protection hidden="1"/>
    </xf>
    <xf numFmtId="0" fontId="29" fillId="0" borderId="0" xfId="0" applyFont="1" applyProtection="1">
      <protection locked="0"/>
    </xf>
    <xf numFmtId="165" fontId="29" fillId="0" borderId="0" xfId="0" applyNumberFormat="1" applyFont="1" applyProtection="1">
      <protection locked="0" hidden="1"/>
    </xf>
    <xf numFmtId="0" fontId="6" fillId="0" borderId="0" xfId="0" applyFont="1" applyProtection="1">
      <protection locked="0" hidden="1"/>
    </xf>
    <xf numFmtId="0" fontId="6" fillId="0" borderId="0" xfId="0" applyFont="1" applyProtection="1">
      <protection hidden="1"/>
    </xf>
    <xf numFmtId="0" fontId="6" fillId="0" borderId="12" xfId="0" applyFont="1" applyBorder="1" applyProtection="1">
      <protection hidden="1"/>
    </xf>
    <xf numFmtId="0" fontId="26" fillId="9" borderId="0" xfId="0" applyFont="1" applyFill="1" applyAlignment="1" applyProtection="1">
      <alignment horizontal="centerContinuous" vertical="center"/>
      <protection hidden="1"/>
    </xf>
    <xf numFmtId="166" fontId="25" fillId="9" borderId="0" xfId="1" applyFont="1" applyFill="1" applyAlignment="1" applyProtection="1">
      <alignment horizontal="centerContinuous" vertical="center"/>
      <protection hidden="1"/>
    </xf>
    <xf numFmtId="166" fontId="26" fillId="9" borderId="0" xfId="1" applyFont="1" applyFill="1" applyAlignment="1" applyProtection="1">
      <alignment horizontal="centerContinuous" vertical="center"/>
      <protection hidden="1"/>
    </xf>
    <xf numFmtId="166" fontId="26" fillId="3" borderId="0" xfId="1" applyFont="1" applyFill="1" applyAlignment="1" applyProtection="1">
      <alignment horizontal="centerContinuous" vertical="center"/>
      <protection hidden="1"/>
    </xf>
    <xf numFmtId="0" fontId="26" fillId="3" borderId="0" xfId="0" applyFont="1" applyFill="1" applyAlignment="1" applyProtection="1">
      <alignment horizontal="centerContinuous" vertical="center"/>
      <protection hidden="1"/>
    </xf>
    <xf numFmtId="0" fontId="25" fillId="3" borderId="0" xfId="0" applyFont="1" applyFill="1" applyAlignment="1" applyProtection="1">
      <alignment horizontal="centerContinuous" vertical="center"/>
      <protection hidden="1"/>
    </xf>
    <xf numFmtId="0" fontId="11" fillId="0" borderId="0" xfId="0" applyFont="1" applyAlignment="1" applyProtection="1">
      <alignment horizontal="center" vertical="center" wrapText="1"/>
      <protection hidden="1"/>
    </xf>
    <xf numFmtId="0" fontId="34" fillId="0" borderId="0" xfId="0" applyFont="1" applyProtection="1">
      <protection hidden="1"/>
    </xf>
    <xf numFmtId="164" fontId="30" fillId="6" borderId="0" xfId="2" applyNumberFormat="1" applyFont="1" applyFill="1" applyBorder="1" applyAlignment="1" applyProtection="1">
      <alignment horizontal="center" vertical="center"/>
      <protection hidden="1"/>
    </xf>
    <xf numFmtId="166" fontId="5" fillId="7" borderId="0" xfId="1" applyFont="1" applyFill="1" applyAlignment="1" applyProtection="1">
      <alignment horizontal="centerContinuous" vertical="center"/>
      <protection hidden="1"/>
    </xf>
    <xf numFmtId="0" fontId="12" fillId="0" borderId="0" xfId="0" applyFont="1" applyAlignment="1" applyProtection="1">
      <alignment horizontal="center" vertical="center"/>
      <protection hidden="1"/>
    </xf>
    <xf numFmtId="0" fontId="34" fillId="5" borderId="0" xfId="0" applyFont="1" applyFill="1" applyAlignment="1" applyProtection="1">
      <alignment vertical="top" wrapText="1"/>
      <protection hidden="1"/>
    </xf>
    <xf numFmtId="0" fontId="13" fillId="5" borderId="0" xfId="0" applyFont="1" applyFill="1" applyAlignment="1" applyProtection="1">
      <alignment horizontal="left" vertical="top" wrapText="1"/>
      <protection hidden="1"/>
    </xf>
    <xf numFmtId="164" fontId="34" fillId="0" borderId="0" xfId="0" applyNumberFormat="1" applyFont="1" applyAlignment="1" applyProtection="1">
      <alignment horizontal="center"/>
      <protection hidden="1"/>
    </xf>
    <xf numFmtId="0" fontId="25" fillId="9" borderId="0" xfId="0" applyFont="1" applyFill="1" applyAlignment="1" applyProtection="1">
      <alignment horizontal="centerContinuous" vertical="center"/>
      <protection hidden="1"/>
    </xf>
    <xf numFmtId="0" fontId="15" fillId="0" borderId="0" xfId="0" applyFont="1" applyProtection="1">
      <protection locked="0" hidden="1"/>
    </xf>
    <xf numFmtId="0" fontId="37" fillId="0" borderId="0" xfId="0" applyFont="1" applyProtection="1">
      <protection locked="0" hidden="1"/>
    </xf>
    <xf numFmtId="0" fontId="9" fillId="0" borderId="0" xfId="0" applyFont="1" applyProtection="1">
      <protection locked="0"/>
    </xf>
    <xf numFmtId="0" fontId="20" fillId="0" borderId="12" xfId="0" applyFont="1" applyBorder="1" applyAlignment="1" applyProtection="1">
      <alignment horizontal="centerContinuous"/>
      <protection locked="0"/>
    </xf>
    <xf numFmtId="0" fontId="15" fillId="0" borderId="0" xfId="0" applyFont="1" applyProtection="1">
      <protection hidden="1"/>
    </xf>
    <xf numFmtId="0" fontId="38" fillId="0" borderId="0" xfId="0" applyFont="1" applyProtection="1">
      <protection hidden="1"/>
    </xf>
    <xf numFmtId="0" fontId="15" fillId="0" borderId="0" xfId="0" applyFont="1" applyProtection="1">
      <protection locked="0"/>
    </xf>
    <xf numFmtId="0" fontId="33" fillId="0" borderId="0" xfId="0" applyFont="1" applyProtection="1">
      <protection hidden="1"/>
    </xf>
    <xf numFmtId="0" fontId="39" fillId="0" borderId="0" xfId="0" applyFont="1" applyProtection="1">
      <protection hidden="1"/>
    </xf>
    <xf numFmtId="0" fontId="34" fillId="0" borderId="0" xfId="0" applyFont="1" applyAlignment="1" applyProtection="1">
      <alignment vertical="center"/>
      <protection hidden="1"/>
    </xf>
    <xf numFmtId="0" fontId="3" fillId="0" borderId="0" xfId="0" applyFont="1" applyAlignment="1" applyProtection="1">
      <alignment horizontal="center"/>
      <protection hidden="1"/>
    </xf>
    <xf numFmtId="0" fontId="29" fillId="0" borderId="0" xfId="0" applyFont="1" applyAlignment="1" applyProtection="1">
      <alignment horizontal="center"/>
      <protection hidden="1"/>
    </xf>
    <xf numFmtId="0" fontId="29" fillId="0" borderId="0" xfId="0" applyFont="1" applyAlignment="1" applyProtection="1">
      <alignment horizontal="right"/>
      <protection hidden="1"/>
    </xf>
    <xf numFmtId="0" fontId="31" fillId="0" borderId="0" xfId="0" applyFont="1" applyAlignment="1" applyProtection="1">
      <alignment horizontal="center" textRotation="90"/>
      <protection hidden="1"/>
    </xf>
    <xf numFmtId="0" fontId="40" fillId="0" borderId="0" xfId="0" applyFont="1" applyAlignment="1" applyProtection="1">
      <alignment horizontal="center"/>
      <protection hidden="1"/>
    </xf>
    <xf numFmtId="0" fontId="7" fillId="0" borderId="0" xfId="4" applyFont="1" applyFill="1" applyBorder="1" applyAlignment="1" applyProtection="1">
      <alignment horizontal="center" vertical="center"/>
      <protection locked="0"/>
    </xf>
    <xf numFmtId="0" fontId="30" fillId="0" borderId="0" xfId="0" applyFont="1" applyProtection="1">
      <protection hidden="1"/>
    </xf>
    <xf numFmtId="0" fontId="13" fillId="5" borderId="0" xfId="0" applyFont="1" applyFill="1" applyAlignment="1" applyProtection="1">
      <alignment horizontal="justify" vertical="top" wrapText="1"/>
      <protection hidden="1"/>
    </xf>
    <xf numFmtId="0" fontId="29" fillId="0" borderId="0" xfId="0" applyFont="1" applyAlignment="1" applyProtection="1">
      <alignment horizontal="center" vertical="center"/>
      <protection hidden="1"/>
    </xf>
    <xf numFmtId="14" fontId="29" fillId="0" borderId="0" xfId="0" applyNumberFormat="1" applyFont="1" applyProtection="1">
      <protection hidden="1"/>
    </xf>
    <xf numFmtId="14" fontId="29" fillId="0" borderId="0" xfId="0" applyNumberFormat="1" applyFont="1" applyProtection="1">
      <protection locked="0"/>
    </xf>
    <xf numFmtId="0" fontId="37" fillId="0" borderId="0" xfId="0" applyFont="1" applyProtection="1">
      <protection hidden="1"/>
    </xf>
    <xf numFmtId="0" fontId="25" fillId="3" borderId="15" xfId="0" applyFont="1" applyFill="1" applyBorder="1" applyAlignment="1" applyProtection="1">
      <alignment horizontal="centerContinuous" vertical="center" wrapText="1"/>
      <protection hidden="1"/>
    </xf>
    <xf numFmtId="0" fontId="25" fillId="3" borderId="26" xfId="0" applyFont="1" applyFill="1" applyBorder="1" applyAlignment="1" applyProtection="1">
      <alignment horizontal="centerContinuous" vertical="center" wrapText="1"/>
      <protection hidden="1"/>
    </xf>
    <xf numFmtId="0" fontId="10" fillId="0" borderId="0" xfId="0" applyFont="1" applyAlignment="1" applyProtection="1">
      <alignment horizontal="center" vertical="center"/>
      <protection hidden="1"/>
    </xf>
    <xf numFmtId="0" fontId="29" fillId="0" borderId="0" xfId="0" applyFont="1" applyAlignment="1" applyProtection="1">
      <alignment vertical="center"/>
      <protection locked="0"/>
    </xf>
    <xf numFmtId="0" fontId="19" fillId="8" borderId="0" xfId="0" applyFont="1" applyFill="1" applyAlignment="1" applyProtection="1">
      <alignment horizontal="centerContinuous" vertical="center"/>
      <protection hidden="1"/>
    </xf>
    <xf numFmtId="0" fontId="9" fillId="0" borderId="0" xfId="0" applyFont="1"/>
    <xf numFmtId="166" fontId="19" fillId="7" borderId="0" xfId="1" applyFont="1" applyFill="1" applyAlignment="1" applyProtection="1">
      <alignment horizontal="centerContinuous" vertical="center"/>
      <protection hidden="1"/>
    </xf>
    <xf numFmtId="0" fontId="20" fillId="0" borderId="0" xfId="0" applyFont="1" applyAlignment="1" applyProtection="1">
      <alignment horizontal="centerContinuous"/>
      <protection hidden="1"/>
    </xf>
    <xf numFmtId="0" fontId="15" fillId="0" borderId="0" xfId="0" applyFont="1"/>
    <xf numFmtId="0" fontId="37" fillId="0" borderId="0" xfId="0" applyFont="1"/>
    <xf numFmtId="0" fontId="25" fillId="0" borderId="0" xfId="0" applyFont="1" applyAlignment="1">
      <alignment vertical="center"/>
    </xf>
    <xf numFmtId="0" fontId="15" fillId="0" borderId="1" xfId="0" applyFont="1" applyBorder="1" applyAlignment="1">
      <alignment horizontal="left"/>
    </xf>
    <xf numFmtId="169" fontId="36" fillId="0" borderId="1" xfId="0" applyNumberFormat="1" applyFont="1" applyBorder="1" applyAlignment="1">
      <alignment horizontal="center"/>
    </xf>
    <xf numFmtId="169" fontId="36" fillId="0" borderId="21" xfId="0" applyNumberFormat="1" applyFont="1" applyBorder="1" applyAlignment="1">
      <alignment horizontal="center"/>
    </xf>
    <xf numFmtId="0" fontId="36" fillId="0" borderId="21" xfId="0" applyFont="1" applyBorder="1" applyProtection="1">
      <protection locked="0"/>
    </xf>
    <xf numFmtId="0" fontId="15" fillId="0" borderId="1" xfId="4" applyFont="1" applyFill="1" applyBorder="1" applyAlignment="1" applyProtection="1">
      <alignment horizontal="left"/>
      <protection locked="0" hidden="1"/>
    </xf>
    <xf numFmtId="165" fontId="41" fillId="0" borderId="1" xfId="2" applyFont="1" applyBorder="1" applyAlignment="1" applyProtection="1">
      <alignment horizontal="center"/>
      <protection locked="0"/>
    </xf>
    <xf numFmtId="165" fontId="36" fillId="0" borderId="21" xfId="2" applyFont="1" applyBorder="1" applyAlignment="1" applyProtection="1">
      <alignment horizontal="center"/>
    </xf>
    <xf numFmtId="0" fontId="22" fillId="4" borderId="6" xfId="0" applyFont="1" applyFill="1" applyBorder="1" applyAlignment="1" applyProtection="1">
      <alignment horizontal="centerContinuous" vertical="center"/>
      <protection hidden="1"/>
    </xf>
    <xf numFmtId="0" fontId="22" fillId="4" borderId="7" xfId="0" applyFont="1" applyFill="1" applyBorder="1" applyAlignment="1" applyProtection="1">
      <alignment horizontal="centerContinuous" vertical="center"/>
      <protection hidden="1"/>
    </xf>
    <xf numFmtId="0" fontId="9" fillId="4" borderId="6" xfId="0" applyFont="1" applyFill="1" applyBorder="1" applyAlignment="1" applyProtection="1">
      <alignment horizontal="center" vertical="center" wrapText="1"/>
      <protection hidden="1"/>
    </xf>
    <xf numFmtId="0" fontId="9" fillId="4" borderId="7" xfId="0" applyFont="1" applyFill="1" applyBorder="1" applyAlignment="1" applyProtection="1">
      <alignment horizontal="center" vertical="center" wrapText="1"/>
      <protection hidden="1"/>
    </xf>
    <xf numFmtId="0" fontId="9" fillId="4" borderId="5" xfId="0" applyFont="1" applyFill="1" applyBorder="1" applyAlignment="1" applyProtection="1">
      <alignment vertical="center" wrapText="1"/>
      <protection hidden="1"/>
    </xf>
    <xf numFmtId="0" fontId="20" fillId="4" borderId="8" xfId="0" applyFont="1" applyFill="1" applyBorder="1" applyAlignment="1" applyProtection="1">
      <alignment vertical="center" wrapText="1"/>
      <protection hidden="1"/>
    </xf>
    <xf numFmtId="0" fontId="23" fillId="4" borderId="6" xfId="0" applyFont="1" applyFill="1" applyBorder="1" applyAlignment="1" applyProtection="1">
      <alignment horizontal="center" vertical="center" wrapText="1"/>
      <protection hidden="1"/>
    </xf>
    <xf numFmtId="0" fontId="23" fillId="4" borderId="7" xfId="0" applyFont="1" applyFill="1" applyBorder="1" applyAlignment="1" applyProtection="1">
      <alignment horizontal="center" vertical="center" wrapText="1"/>
      <protection hidden="1"/>
    </xf>
    <xf numFmtId="0" fontId="18" fillId="9" borderId="2" xfId="0" applyFont="1" applyFill="1" applyBorder="1" applyAlignment="1" applyProtection="1">
      <alignment horizontal="centerContinuous" vertical="center"/>
      <protection hidden="1"/>
    </xf>
    <xf numFmtId="0" fontId="18" fillId="9" borderId="3" xfId="0" applyFont="1" applyFill="1" applyBorder="1" applyAlignment="1" applyProtection="1">
      <alignment horizontal="centerContinuous" vertical="center"/>
      <protection hidden="1"/>
    </xf>
    <xf numFmtId="0" fontId="23" fillId="4" borderId="6" xfId="0" applyFont="1" applyFill="1" applyBorder="1" applyAlignment="1" applyProtection="1">
      <alignment horizontal="center" vertical="center" wrapText="1"/>
      <protection locked="0" hidden="1"/>
    </xf>
    <xf numFmtId="0" fontId="4" fillId="0" borderId="0" xfId="0" applyFont="1" applyAlignment="1" applyProtection="1">
      <alignment horizontal="centerContinuous"/>
      <protection locked="0"/>
    </xf>
    <xf numFmtId="0" fontId="37" fillId="0" borderId="0" xfId="0" applyFont="1" applyAlignment="1" applyProtection="1">
      <alignment horizontal="centerContinuous"/>
      <protection locked="0"/>
    </xf>
    <xf numFmtId="0" fontId="37" fillId="0" borderId="0" xfId="0" applyFont="1" applyProtection="1">
      <protection locked="0"/>
    </xf>
    <xf numFmtId="0" fontId="4" fillId="0" borderId="12" xfId="0" applyFont="1" applyBorder="1" applyAlignment="1" applyProtection="1">
      <alignment horizontal="centerContinuous"/>
      <protection locked="0"/>
    </xf>
    <xf numFmtId="0" fontId="37" fillId="0" borderId="12" xfId="0" applyFont="1" applyBorder="1" applyAlignment="1" applyProtection="1">
      <alignment horizontal="centerContinuous"/>
      <protection locked="0"/>
    </xf>
    <xf numFmtId="0" fontId="3" fillId="0" borderId="0" xfId="0" applyFont="1" applyAlignment="1" applyProtection="1">
      <alignment horizontal="left" vertical="center"/>
      <protection hidden="1"/>
    </xf>
    <xf numFmtId="0" fontId="28" fillId="0" borderId="0" xfId="0" applyFont="1" applyAlignment="1" applyProtection="1">
      <alignment horizontal="center" vertical="center"/>
      <protection locked="0" hidden="1"/>
    </xf>
    <xf numFmtId="0" fontId="28" fillId="0" borderId="0" xfId="0" applyFont="1" applyAlignment="1" applyProtection="1">
      <alignment horizontal="left" vertical="center"/>
      <protection locked="0" hidden="1"/>
    </xf>
    <xf numFmtId="0" fontId="36" fillId="5" borderId="0" xfId="0" applyFont="1" applyFill="1" applyAlignment="1" applyProtection="1">
      <alignment vertical="top" wrapText="1"/>
      <protection hidden="1"/>
    </xf>
    <xf numFmtId="0" fontId="38" fillId="0" borderId="0" xfId="0" applyFont="1" applyAlignment="1" applyProtection="1">
      <alignment horizontal="right"/>
      <protection hidden="1"/>
    </xf>
    <xf numFmtId="0" fontId="18" fillId="9" borderId="1" xfId="0" applyFont="1" applyFill="1" applyBorder="1" applyAlignment="1" applyProtection="1">
      <alignment horizontal="centerContinuous" vertical="center"/>
      <protection hidden="1"/>
    </xf>
    <xf numFmtId="0" fontId="18" fillId="9" borderId="22" xfId="0" applyFont="1" applyFill="1" applyBorder="1" applyAlignment="1" applyProtection="1">
      <alignment horizontal="centerContinuous" vertical="center"/>
      <protection hidden="1"/>
    </xf>
    <xf numFmtId="0" fontId="18" fillId="9" borderId="23" xfId="0" applyFont="1" applyFill="1" applyBorder="1" applyAlignment="1" applyProtection="1">
      <alignment horizontal="centerContinuous" vertical="center"/>
      <protection hidden="1"/>
    </xf>
    <xf numFmtId="164" fontId="38" fillId="0" borderId="0" xfId="2" applyNumberFormat="1" applyFont="1" applyBorder="1" applyAlignment="1" applyProtection="1">
      <alignment horizontal="center" vertical="center"/>
      <protection hidden="1"/>
    </xf>
    <xf numFmtId="0" fontId="12" fillId="4" borderId="21"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18" fillId="9" borderId="21" xfId="0" applyFont="1" applyFill="1" applyBorder="1" applyAlignment="1" applyProtection="1">
      <alignment horizontal="center" vertical="center"/>
      <protection hidden="1"/>
    </xf>
    <xf numFmtId="168" fontId="36" fillId="0" borderId="21" xfId="2" applyNumberFormat="1" applyFont="1" applyFill="1" applyBorder="1" applyAlignment="1" applyProtection="1">
      <alignment horizontal="center" vertical="center"/>
      <protection hidden="1"/>
    </xf>
    <xf numFmtId="9" fontId="15" fillId="0" borderId="21" xfId="3" applyFont="1" applyFill="1" applyBorder="1" applyAlignment="1" applyProtection="1">
      <alignment horizontal="center" vertical="center"/>
      <protection hidden="1"/>
    </xf>
    <xf numFmtId="164" fontId="36" fillId="0" borderId="0" xfId="2" applyNumberFormat="1" applyFont="1" applyFill="1" applyBorder="1" applyAlignment="1" applyProtection="1">
      <alignment horizontal="center" vertical="center"/>
      <protection hidden="1"/>
    </xf>
    <xf numFmtId="168" fontId="12" fillId="0" borderId="21" xfId="2" applyNumberFormat="1" applyFont="1" applyFill="1" applyBorder="1" applyAlignment="1" applyProtection="1">
      <alignment horizontal="center" vertical="center"/>
      <protection hidden="1"/>
    </xf>
    <xf numFmtId="9" fontId="12" fillId="0" borderId="21" xfId="3" applyFont="1" applyFill="1" applyBorder="1" applyAlignment="1" applyProtection="1">
      <alignment horizontal="center" vertical="center"/>
      <protection hidden="1"/>
    </xf>
    <xf numFmtId="164" fontId="12" fillId="0" borderId="0" xfId="2" applyNumberFormat="1" applyFont="1" applyFill="1" applyBorder="1" applyAlignment="1" applyProtection="1">
      <alignment horizontal="center" vertical="center"/>
      <protection hidden="1"/>
    </xf>
    <xf numFmtId="164" fontId="6" fillId="0" borderId="0" xfId="2" applyNumberFormat="1" applyFont="1" applyFill="1" applyBorder="1" applyAlignment="1" applyProtection="1">
      <alignment horizontal="center" vertical="center"/>
      <protection hidden="1"/>
    </xf>
    <xf numFmtId="164" fontId="6" fillId="0" borderId="0" xfId="2" applyNumberFormat="1" applyFont="1" applyBorder="1" applyAlignment="1" applyProtection="1">
      <alignment horizontal="center" vertical="center"/>
      <protection hidden="1"/>
    </xf>
    <xf numFmtId="0" fontId="16" fillId="0" borderId="0" xfId="0" applyFont="1" applyProtection="1">
      <protection hidden="1"/>
    </xf>
    <xf numFmtId="0" fontId="18" fillId="9" borderId="21" xfId="0" applyFont="1" applyFill="1" applyBorder="1" applyAlignment="1" applyProtection="1">
      <alignment horizontal="centerContinuous" vertical="center"/>
      <protection hidden="1"/>
    </xf>
    <xf numFmtId="0" fontId="16" fillId="9" borderId="21" xfId="0" applyFont="1" applyFill="1" applyBorder="1" applyAlignment="1" applyProtection="1">
      <alignment horizontal="centerContinuous" vertical="center"/>
      <protection hidden="1"/>
    </xf>
    <xf numFmtId="0" fontId="18" fillId="9" borderId="1" xfId="0" applyFont="1" applyFill="1" applyBorder="1" applyAlignment="1" applyProtection="1">
      <alignment horizontal="center" vertical="center"/>
      <protection hidden="1"/>
    </xf>
    <xf numFmtId="0" fontId="18" fillId="9" borderId="21" xfId="0" applyFont="1" applyFill="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1" xfId="0" applyFont="1" applyBorder="1" applyAlignment="1" applyProtection="1">
      <alignment horizontal="centerContinuous" vertical="center" wrapText="1"/>
      <protection hidden="1"/>
    </xf>
    <xf numFmtId="165" fontId="15" fillId="0" borderId="21" xfId="2" applyFont="1" applyFill="1" applyBorder="1" applyAlignment="1" applyProtection="1">
      <alignment horizontal="right" vertical="center"/>
    </xf>
    <xf numFmtId="165" fontId="36" fillId="0" borderId="21" xfId="2" applyFont="1" applyFill="1" applyBorder="1" applyAlignment="1" applyProtection="1">
      <alignment horizontal="right" vertical="center"/>
    </xf>
    <xf numFmtId="165" fontId="41" fillId="0" borderId="21" xfId="2" applyFont="1" applyFill="1" applyBorder="1" applyAlignment="1" applyProtection="1">
      <alignment horizontal="right" vertical="center"/>
      <protection locked="0"/>
    </xf>
    <xf numFmtId="0" fontId="12" fillId="4" borderId="21" xfId="0" applyFont="1" applyFill="1" applyBorder="1" applyAlignment="1" applyProtection="1">
      <alignment horizontal="centerContinuous" vertical="center"/>
      <protection hidden="1"/>
    </xf>
    <xf numFmtId="0" fontId="36" fillId="4" borderId="21" xfId="0" applyFont="1" applyFill="1" applyBorder="1" applyAlignment="1" applyProtection="1">
      <alignment horizontal="centerContinuous"/>
      <protection hidden="1"/>
    </xf>
    <xf numFmtId="165" fontId="12" fillId="4" borderId="21" xfId="0" applyNumberFormat="1" applyFont="1" applyFill="1" applyBorder="1" applyAlignment="1">
      <alignment horizontal="right" vertical="center"/>
    </xf>
    <xf numFmtId="0" fontId="12" fillId="4" borderId="21" xfId="0" applyFont="1" applyFill="1" applyBorder="1" applyAlignment="1" applyProtection="1">
      <alignment vertical="center"/>
      <protection hidden="1"/>
    </xf>
    <xf numFmtId="164" fontId="36" fillId="0" borderId="21" xfId="2" applyNumberFormat="1" applyFont="1" applyFill="1" applyBorder="1" applyAlignment="1" applyProtection="1">
      <alignment horizontal="center" vertical="center"/>
      <protection hidden="1"/>
    </xf>
    <xf numFmtId="164" fontId="15" fillId="0" borderId="21" xfId="2" applyNumberFormat="1" applyFont="1" applyFill="1" applyBorder="1" applyAlignment="1" applyProtection="1">
      <alignment horizontal="center" vertical="center"/>
      <protection hidden="1"/>
    </xf>
    <xf numFmtId="164" fontId="41" fillId="0" borderId="21" xfId="2" applyNumberFormat="1" applyFont="1" applyFill="1" applyBorder="1" applyAlignment="1" applyProtection="1">
      <alignment horizontal="center" vertical="center"/>
      <protection locked="0"/>
    </xf>
    <xf numFmtId="164" fontId="38" fillId="0" borderId="21" xfId="2" applyNumberFormat="1" applyFont="1" applyFill="1" applyBorder="1" applyAlignment="1" applyProtection="1">
      <alignment horizontal="center" vertical="center"/>
      <protection hidden="1"/>
    </xf>
    <xf numFmtId="9" fontId="38" fillId="0" borderId="21" xfId="3" applyFont="1" applyFill="1" applyBorder="1" applyAlignment="1" applyProtection="1">
      <alignment horizontal="center" vertical="center"/>
      <protection hidden="1"/>
    </xf>
    <xf numFmtId="9" fontId="15" fillId="0" borderId="0" xfId="3" applyFont="1" applyBorder="1" applyAlignment="1" applyProtection="1">
      <alignment horizontal="center" vertical="center"/>
      <protection hidden="1"/>
    </xf>
    <xf numFmtId="164" fontId="15" fillId="0" borderId="0" xfId="2" applyNumberFormat="1" applyFont="1" applyBorder="1" applyAlignment="1" applyProtection="1">
      <alignment horizontal="center" vertical="center"/>
      <protection hidden="1"/>
    </xf>
    <xf numFmtId="0" fontId="38" fillId="0" borderId="0" xfId="0" applyFont="1" applyAlignment="1" applyProtection="1">
      <alignment horizontal="left"/>
      <protection hidden="1"/>
    </xf>
    <xf numFmtId="0" fontId="12" fillId="4" borderId="21" xfId="0" applyFont="1" applyFill="1" applyBorder="1" applyAlignment="1" applyProtection="1">
      <alignment horizontal="center" vertical="center"/>
      <protection hidden="1"/>
    </xf>
    <xf numFmtId="0" fontId="18" fillId="0" borderId="21" xfId="0" applyFont="1" applyBorder="1" applyAlignment="1" applyProtection="1">
      <alignment horizontal="center" vertical="center"/>
      <protection hidden="1"/>
    </xf>
    <xf numFmtId="0" fontId="15" fillId="0" borderId="21" xfId="0" applyFont="1" applyBorder="1" applyProtection="1">
      <protection hidden="1"/>
    </xf>
    <xf numFmtId="0" fontId="16" fillId="0" borderId="0" xfId="0" applyFont="1" applyAlignment="1" applyProtection="1">
      <alignment horizontal="center"/>
      <protection hidden="1"/>
    </xf>
    <xf numFmtId="164" fontId="16" fillId="0" borderId="0" xfId="0" applyNumberFormat="1" applyFont="1" applyAlignment="1" applyProtection="1">
      <alignment horizontal="center"/>
      <protection hidden="1"/>
    </xf>
    <xf numFmtId="166" fontId="18" fillId="3" borderId="0" xfId="1" applyFont="1" applyFill="1" applyAlignment="1" applyProtection="1">
      <alignment horizontal="left" vertical="center"/>
      <protection hidden="1"/>
    </xf>
    <xf numFmtId="164" fontId="38" fillId="0" borderId="0" xfId="2" applyNumberFormat="1" applyFont="1" applyFill="1" applyBorder="1" applyAlignment="1" applyProtection="1">
      <alignment horizontal="center" vertical="center"/>
      <protection locked="0" hidden="1"/>
    </xf>
    <xf numFmtId="164" fontId="38" fillId="6" borderId="0" xfId="2" applyNumberFormat="1" applyFont="1" applyFill="1" applyBorder="1" applyAlignment="1" applyProtection="1">
      <alignment horizontal="center" vertical="center"/>
      <protection locked="0" hidden="1"/>
    </xf>
    <xf numFmtId="0" fontId="16" fillId="0" borderId="0" xfId="0" applyFont="1" applyProtection="1">
      <protection locked="0" hidden="1"/>
    </xf>
    <xf numFmtId="0" fontId="42" fillId="0" borderId="0" xfId="0" applyFont="1" applyAlignment="1" applyProtection="1">
      <alignment horizontal="center"/>
      <protection locked="0" hidden="1"/>
    </xf>
    <xf numFmtId="0" fontId="15" fillId="0" borderId="1" xfId="0" applyFont="1" applyBorder="1" applyAlignment="1" applyProtection="1">
      <alignment horizontal="center"/>
      <protection hidden="1"/>
    </xf>
    <xf numFmtId="0" fontId="15" fillId="0" borderId="1" xfId="0" applyFont="1" applyBorder="1" applyAlignment="1" applyProtection="1">
      <alignment horizontal="left" vertical="center"/>
      <protection hidden="1"/>
    </xf>
    <xf numFmtId="0" fontId="15" fillId="0" borderId="23" xfId="0" applyFont="1" applyBorder="1" applyAlignment="1" applyProtection="1">
      <alignment horizontal="left" vertical="center" wrapText="1"/>
      <protection hidden="1"/>
    </xf>
    <xf numFmtId="165" fontId="36" fillId="0" borderId="21" xfId="2" applyFont="1" applyFill="1" applyBorder="1" applyAlignment="1" applyProtection="1">
      <alignment vertical="center" wrapText="1"/>
      <protection hidden="1"/>
    </xf>
    <xf numFmtId="165" fontId="36" fillId="0" borderId="21" xfId="2" applyFont="1" applyFill="1" applyBorder="1" applyAlignment="1" applyProtection="1">
      <alignment vertical="center" wrapText="1"/>
      <protection locked="0" hidden="1"/>
    </xf>
    <xf numFmtId="165" fontId="41" fillId="0" borderId="21" xfId="2" applyFont="1" applyFill="1" applyBorder="1" applyAlignment="1" applyProtection="1">
      <alignment vertical="center" wrapText="1"/>
      <protection locked="0" hidden="1"/>
    </xf>
    <xf numFmtId="0" fontId="15" fillId="0" borderId="12" xfId="0" applyFont="1" applyBorder="1" applyAlignment="1" applyProtection="1">
      <alignment horizontal="left" vertical="center" wrapText="1"/>
      <protection hidden="1"/>
    </xf>
    <xf numFmtId="165" fontId="36" fillId="0" borderId="1" xfId="2" applyFont="1" applyFill="1" applyBorder="1" applyAlignment="1" applyProtection="1">
      <alignment vertical="center" wrapText="1"/>
      <protection hidden="1"/>
    </xf>
    <xf numFmtId="165" fontId="36" fillId="0" borderId="1" xfId="2" applyFont="1" applyFill="1" applyBorder="1" applyAlignment="1" applyProtection="1">
      <alignment vertical="center" wrapText="1"/>
      <protection locked="0" hidden="1"/>
    </xf>
    <xf numFmtId="0" fontId="12" fillId="4" borderId="1" xfId="0" applyFont="1" applyFill="1" applyBorder="1" applyAlignment="1" applyProtection="1">
      <alignment horizontal="center" vertical="center"/>
      <protection hidden="1"/>
    </xf>
    <xf numFmtId="0" fontId="12" fillId="4" borderId="23" xfId="0" applyFont="1" applyFill="1" applyBorder="1" applyAlignment="1" applyProtection="1">
      <alignment vertical="center"/>
      <protection hidden="1"/>
    </xf>
    <xf numFmtId="165" fontId="36" fillId="4" borderId="1" xfId="2" applyFont="1" applyFill="1" applyBorder="1" applyAlignment="1" applyProtection="1">
      <alignment vertical="center"/>
      <protection hidden="1"/>
    </xf>
    <xf numFmtId="165" fontId="36" fillId="4" borderId="1" xfId="2" applyFont="1" applyFill="1" applyBorder="1" applyAlignment="1" applyProtection="1">
      <alignment vertical="center"/>
      <protection locked="0" hidden="1"/>
    </xf>
    <xf numFmtId="165" fontId="36" fillId="4" borderId="22" xfId="2" applyFont="1" applyFill="1" applyBorder="1" applyAlignment="1" applyProtection="1">
      <alignment horizontal="center" vertical="center"/>
      <protection hidden="1"/>
    </xf>
    <xf numFmtId="0" fontId="15" fillId="0" borderId="17" xfId="0" applyFont="1" applyBorder="1" applyAlignment="1" applyProtection="1">
      <alignment horizontal="left" vertical="center" wrapText="1"/>
      <protection hidden="1"/>
    </xf>
    <xf numFmtId="0" fontId="12" fillId="4" borderId="1" xfId="0" applyFont="1" applyFill="1" applyBorder="1" applyAlignment="1" applyProtection="1">
      <alignment horizontal="center" vertical="center" wrapText="1"/>
      <protection hidden="1"/>
    </xf>
    <xf numFmtId="0" fontId="12" fillId="4" borderId="23" xfId="0" applyFont="1" applyFill="1" applyBorder="1" applyAlignment="1" applyProtection="1">
      <alignment horizontal="left" vertical="center"/>
      <protection hidden="1"/>
    </xf>
    <xf numFmtId="0" fontId="12" fillId="4" borderId="23" xfId="0" applyFont="1" applyFill="1" applyBorder="1" applyAlignment="1" applyProtection="1">
      <alignment horizontal="center" vertical="center" wrapText="1"/>
      <protection hidden="1"/>
    </xf>
    <xf numFmtId="0" fontId="12" fillId="4" borderId="1" xfId="0" applyFont="1" applyFill="1" applyBorder="1" applyAlignment="1" applyProtection="1">
      <alignment vertical="center"/>
      <protection hidden="1"/>
    </xf>
    <xf numFmtId="165" fontId="12" fillId="4" borderId="22" xfId="2" applyFont="1" applyFill="1" applyBorder="1" applyAlignment="1" applyProtection="1">
      <alignment vertical="center"/>
      <protection hidden="1"/>
    </xf>
    <xf numFmtId="165" fontId="12" fillId="4" borderId="21" xfId="2" applyFont="1" applyFill="1" applyBorder="1" applyAlignment="1" applyProtection="1">
      <alignment vertical="center"/>
      <protection hidden="1"/>
    </xf>
    <xf numFmtId="0" fontId="4" fillId="0" borderId="0" xfId="0" applyFont="1" applyProtection="1">
      <protection hidden="1"/>
    </xf>
    <xf numFmtId="0" fontId="12" fillId="4" borderId="1" xfId="0" applyFont="1" applyFill="1" applyBorder="1" applyAlignment="1" applyProtection="1">
      <alignment horizontal="centerContinuous" vertical="center" wrapText="1"/>
      <protection hidden="1"/>
    </xf>
    <xf numFmtId="0" fontId="12" fillId="4" borderId="23" xfId="0" applyFont="1" applyFill="1" applyBorder="1" applyAlignment="1" applyProtection="1">
      <alignment horizontal="centerContinuous" vertical="center" wrapText="1"/>
      <protection hidden="1"/>
    </xf>
    <xf numFmtId="0" fontId="12" fillId="4" borderId="22" xfId="0" applyFont="1" applyFill="1" applyBorder="1" applyAlignment="1" applyProtection="1">
      <alignment horizontal="centerContinuous" vertical="center" wrapText="1"/>
      <protection hidden="1"/>
    </xf>
    <xf numFmtId="0" fontId="12" fillId="4" borderId="21" xfId="0" applyFont="1" applyFill="1" applyBorder="1" applyAlignment="1" applyProtection="1">
      <alignment horizontal="centerContinuous" vertical="center" wrapText="1"/>
      <protection hidden="1"/>
    </xf>
    <xf numFmtId="0" fontId="15" fillId="0" borderId="23" xfId="0" applyFont="1" applyBorder="1" applyAlignment="1" applyProtection="1">
      <alignment horizontal="left" vertical="center"/>
      <protection hidden="1"/>
    </xf>
    <xf numFmtId="0" fontId="15" fillId="0" borderId="22" xfId="0" applyFont="1" applyBorder="1" applyAlignment="1" applyProtection="1">
      <alignment horizontal="left" vertical="center"/>
      <protection hidden="1"/>
    </xf>
    <xf numFmtId="9" fontId="12" fillId="0" borderId="21" xfId="4" applyNumberFormat="1" applyFont="1" applyFill="1" applyBorder="1" applyAlignment="1" applyProtection="1">
      <alignment horizontal="center" vertical="center"/>
      <protection hidden="1"/>
    </xf>
    <xf numFmtId="0" fontId="15" fillId="4" borderId="1" xfId="0" applyFont="1" applyFill="1" applyBorder="1" applyAlignment="1" applyProtection="1">
      <alignment vertical="center"/>
      <protection hidden="1"/>
    </xf>
    <xf numFmtId="0" fontId="18" fillId="4" borderId="23" xfId="4" applyFont="1" applyFill="1" applyBorder="1" applyAlignment="1" applyProtection="1">
      <alignment horizontal="center" vertical="center"/>
      <protection hidden="1"/>
    </xf>
    <xf numFmtId="1" fontId="16" fillId="4" borderId="23" xfId="0" applyNumberFormat="1" applyFont="1" applyFill="1" applyBorder="1" applyAlignment="1" applyProtection="1">
      <alignment horizontal="center" vertical="center"/>
      <protection hidden="1"/>
    </xf>
    <xf numFmtId="1" fontId="18" fillId="4" borderId="23" xfId="0" applyNumberFormat="1" applyFont="1" applyFill="1" applyBorder="1" applyAlignment="1" applyProtection="1">
      <alignment horizontal="center" vertical="center"/>
      <protection hidden="1"/>
    </xf>
    <xf numFmtId="9" fontId="18" fillId="4" borderId="21" xfId="0" applyNumberFormat="1" applyFont="1" applyFill="1" applyBorder="1" applyAlignment="1" applyProtection="1">
      <alignment horizontal="center" vertical="center"/>
      <protection hidden="1"/>
    </xf>
    <xf numFmtId="0" fontId="12" fillId="4" borderId="1" xfId="0" applyFont="1" applyFill="1" applyBorder="1" applyAlignment="1" applyProtection="1">
      <alignment horizontal="centerContinuous" vertical="center"/>
      <protection hidden="1"/>
    </xf>
    <xf numFmtId="0" fontId="12" fillId="4" borderId="22" xfId="0" applyFont="1" applyFill="1" applyBorder="1" applyAlignment="1" applyProtection="1">
      <alignment horizontal="centerContinuous" vertical="center"/>
      <protection hidden="1"/>
    </xf>
    <xf numFmtId="0" fontId="38" fillId="0" borderId="21" xfId="4" applyFont="1" applyFill="1" applyBorder="1" applyAlignment="1" applyProtection="1">
      <alignment horizontal="center" vertical="center" wrapText="1"/>
      <protection hidden="1"/>
    </xf>
    <xf numFmtId="165" fontId="15" fillId="0" borderId="21" xfId="2" applyFont="1" applyFill="1" applyBorder="1" applyAlignment="1" applyProtection="1">
      <alignment horizontal="center" vertical="center"/>
      <protection hidden="1"/>
    </xf>
    <xf numFmtId="165" fontId="15" fillId="6" borderId="21" xfId="2" applyFont="1" applyFill="1" applyBorder="1" applyAlignment="1" applyProtection="1">
      <alignment horizontal="center" vertical="center"/>
      <protection hidden="1"/>
    </xf>
    <xf numFmtId="165" fontId="41" fillId="0" borderId="21" xfId="2" applyFont="1" applyBorder="1" applyAlignment="1" applyProtection="1">
      <alignment horizontal="center" vertical="center"/>
      <protection locked="0" hidden="1"/>
    </xf>
    <xf numFmtId="9" fontId="15" fillId="0" borderId="21" xfId="2" applyNumberFormat="1" applyFont="1" applyBorder="1" applyAlignment="1" applyProtection="1">
      <alignment horizontal="center" vertical="center"/>
      <protection hidden="1"/>
    </xf>
    <xf numFmtId="0" fontId="18" fillId="3" borderId="1" xfId="0" applyFont="1" applyFill="1" applyBorder="1" applyAlignment="1" applyProtection="1">
      <alignment horizontal="centerContinuous" vertical="center" wrapText="1"/>
      <protection hidden="1"/>
    </xf>
    <xf numFmtId="0" fontId="18" fillId="3" borderId="23" xfId="0" applyFont="1" applyFill="1" applyBorder="1" applyAlignment="1" applyProtection="1">
      <alignment horizontal="centerContinuous" vertical="center" wrapText="1"/>
      <protection hidden="1"/>
    </xf>
    <xf numFmtId="0" fontId="16" fillId="3" borderId="22" xfId="0" applyFont="1" applyFill="1" applyBorder="1" applyAlignment="1" applyProtection="1">
      <alignment horizontal="centerContinuous" vertical="center"/>
      <protection hidden="1"/>
    </xf>
    <xf numFmtId="0" fontId="38" fillId="0" borderId="25" xfId="0" applyFont="1" applyBorder="1" applyAlignment="1" applyProtection="1">
      <alignment horizontal="center" vertical="center"/>
      <protection locked="0"/>
    </xf>
    <xf numFmtId="0" fontId="38" fillId="0" borderId="21" xfId="0" applyFont="1" applyBorder="1" applyAlignment="1" applyProtection="1">
      <alignment horizontal="center" vertical="center"/>
      <protection locked="0"/>
    </xf>
    <xf numFmtId="0" fontId="19" fillId="9" borderId="0" xfId="0" applyFont="1" applyFill="1" applyAlignment="1" applyProtection="1">
      <alignment horizontal="centerContinuous" vertical="center"/>
      <protection hidden="1"/>
    </xf>
    <xf numFmtId="166" fontId="19" fillId="9" borderId="0" xfId="1" applyFont="1" applyFill="1" applyAlignment="1" applyProtection="1">
      <alignment horizontal="centerContinuous" vertical="center"/>
      <protection hidden="1"/>
    </xf>
    <xf numFmtId="0" fontId="12" fillId="4" borderId="1" xfId="0" applyFont="1" applyFill="1" applyBorder="1" applyAlignment="1">
      <alignment horizontal="centerContinuous"/>
    </xf>
    <xf numFmtId="0" fontId="12" fillId="4" borderId="23" xfId="0" applyFont="1" applyFill="1" applyBorder="1" applyAlignment="1">
      <alignment horizontal="centerContinuous"/>
    </xf>
    <xf numFmtId="0" fontId="12" fillId="4" borderId="23" xfId="0" applyFont="1" applyFill="1" applyBorder="1" applyAlignment="1">
      <alignment horizontal="center" vertical="center"/>
    </xf>
    <xf numFmtId="0" fontId="12" fillId="4" borderId="22" xfId="0" applyFont="1" applyFill="1" applyBorder="1" applyAlignment="1">
      <alignment horizontal="center" vertical="center"/>
    </xf>
    <xf numFmtId="165" fontId="15" fillId="0" borderId="1" xfId="2" applyFont="1" applyBorder="1" applyAlignment="1" applyProtection="1">
      <alignment horizontal="center"/>
      <protection locked="0"/>
    </xf>
    <xf numFmtId="165" fontId="15" fillId="0" borderId="21" xfId="2" applyFont="1" applyBorder="1" applyAlignment="1" applyProtection="1">
      <alignment horizontal="center"/>
    </xf>
    <xf numFmtId="0" fontId="12" fillId="4" borderId="1" xfId="0" applyFont="1" applyFill="1" applyBorder="1" applyAlignment="1">
      <alignment horizontal="center" vertical="center"/>
    </xf>
    <xf numFmtId="0" fontId="12" fillId="4" borderId="1" xfId="0" applyFont="1" applyFill="1" applyBorder="1"/>
    <xf numFmtId="169" fontId="12" fillId="4" borderId="1" xfId="0" applyNumberFormat="1" applyFont="1" applyFill="1" applyBorder="1" applyAlignment="1">
      <alignment horizontal="center" vertical="center"/>
    </xf>
    <xf numFmtId="169" fontId="12" fillId="4" borderId="21" xfId="0" applyNumberFormat="1" applyFont="1" applyFill="1" applyBorder="1" applyAlignment="1">
      <alignment horizontal="center" vertical="center"/>
    </xf>
    <xf numFmtId="0" fontId="18" fillId="9" borderId="1" xfId="0" applyFont="1" applyFill="1" applyBorder="1" applyAlignment="1">
      <alignment horizontal="right"/>
    </xf>
    <xf numFmtId="165" fontId="16" fillId="9" borderId="21" xfId="0" applyNumberFormat="1" applyFont="1" applyFill="1" applyBorder="1" applyAlignment="1">
      <alignment horizontal="center"/>
    </xf>
    <xf numFmtId="165" fontId="16" fillId="9" borderId="22" xfId="0" applyNumberFormat="1" applyFont="1" applyFill="1" applyBorder="1" applyAlignment="1">
      <alignment horizontal="center"/>
    </xf>
    <xf numFmtId="0" fontId="18" fillId="9" borderId="21" xfId="0" applyFont="1" applyFill="1" applyBorder="1" applyAlignment="1">
      <alignment horizontal="center" vertical="center"/>
    </xf>
    <xf numFmtId="0" fontId="18" fillId="9" borderId="1" xfId="4" applyFont="1" applyFill="1" applyBorder="1" applyAlignment="1" applyProtection="1">
      <alignment horizontal="center" vertical="center"/>
      <protection hidden="1"/>
    </xf>
    <xf numFmtId="0" fontId="18" fillId="9" borderId="21" xfId="4" applyFont="1" applyFill="1" applyBorder="1" applyAlignment="1" applyProtection="1">
      <alignment horizontal="center" vertical="center" wrapText="1"/>
      <protection hidden="1"/>
    </xf>
    <xf numFmtId="0" fontId="4" fillId="0" borderId="0" xfId="0" applyFont="1" applyAlignment="1" applyProtection="1">
      <alignment horizontal="centerContinuous"/>
      <protection hidden="1"/>
    </xf>
    <xf numFmtId="0" fontId="15" fillId="0" borderId="1" xfId="0" applyFont="1" applyBorder="1" applyAlignment="1" applyProtection="1">
      <alignment vertical="center"/>
      <protection hidden="1"/>
    </xf>
    <xf numFmtId="0" fontId="15" fillId="0" borderId="22" xfId="0" applyFont="1" applyBorder="1" applyAlignment="1" applyProtection="1">
      <alignment vertical="center"/>
      <protection hidden="1"/>
    </xf>
    <xf numFmtId="0" fontId="28" fillId="0" borderId="17" xfId="0" applyFont="1" applyBorder="1" applyAlignment="1" applyProtection="1">
      <alignment horizontal="center" vertical="center"/>
      <protection hidden="1"/>
    </xf>
    <xf numFmtId="0" fontId="28" fillId="0" borderId="17" xfId="0" applyFont="1" applyBorder="1" applyAlignment="1" applyProtection="1">
      <alignment horizontal="center" vertical="center"/>
      <protection locked="0" hidden="1"/>
    </xf>
    <xf numFmtId="1" fontId="12" fillId="0" borderId="1" xfId="4" applyNumberFormat="1" applyFont="1" applyFill="1" applyBorder="1" applyAlignment="1" applyProtection="1">
      <alignment horizontal="center" vertical="center"/>
      <protection hidden="1"/>
    </xf>
    <xf numFmtId="1" fontId="41" fillId="0" borderId="1" xfId="4" applyNumberFormat="1" applyFont="1" applyFill="1" applyBorder="1" applyAlignment="1" applyProtection="1">
      <alignment horizontal="center" vertical="center"/>
      <protection locked="0" hidden="1"/>
    </xf>
    <xf numFmtId="0" fontId="43" fillId="0" borderId="1" xfId="0" applyFont="1" applyBorder="1" applyAlignment="1" applyProtection="1">
      <alignment horizontal="center"/>
      <protection hidden="1"/>
    </xf>
    <xf numFmtId="0" fontId="43" fillId="0" borderId="1" xfId="0" applyFont="1" applyBorder="1" applyAlignment="1" applyProtection="1">
      <alignment horizontal="left" vertical="center"/>
      <protection hidden="1"/>
    </xf>
    <xf numFmtId="0" fontId="37" fillId="0" borderId="0" xfId="0" applyFont="1" applyAlignment="1" applyProtection="1">
      <alignment horizontal="left" vertical="center"/>
      <protection locked="0" hidden="1"/>
    </xf>
    <xf numFmtId="0" fontId="15" fillId="0" borderId="0" xfId="0" applyFont="1" applyAlignment="1" applyProtection="1">
      <alignment horizontal="left" vertical="center"/>
      <protection hidden="1"/>
    </xf>
    <xf numFmtId="0" fontId="33" fillId="0" borderId="0" xfId="0" applyFont="1" applyAlignment="1" applyProtection="1">
      <alignment horizontal="left" vertical="center"/>
      <protection hidden="1"/>
    </xf>
    <xf numFmtId="0" fontId="4" fillId="0" borderId="12" xfId="0" applyFont="1" applyBorder="1" applyAlignment="1" applyProtection="1">
      <alignment horizontal="left" vertical="center"/>
      <protection locked="0"/>
    </xf>
    <xf numFmtId="0" fontId="37" fillId="0" borderId="12" xfId="0" applyFont="1" applyBorder="1" applyAlignment="1" applyProtection="1">
      <alignment horizontal="left" vertical="center"/>
      <protection locked="0"/>
    </xf>
    <xf numFmtId="0" fontId="37" fillId="0" borderId="0" xfId="0" applyFont="1" applyAlignment="1" applyProtection="1">
      <alignment horizontal="left" vertical="center"/>
      <protection locked="0"/>
    </xf>
    <xf numFmtId="0" fontId="19" fillId="10" borderId="11" xfId="0" applyFont="1" applyFill="1" applyBorder="1" applyAlignment="1" applyProtection="1">
      <alignment horizontal="center" vertical="center" wrapText="1"/>
      <protection hidden="1"/>
    </xf>
    <xf numFmtId="0" fontId="19" fillId="10" borderId="12" xfId="0" applyFont="1" applyFill="1" applyBorder="1" applyAlignment="1" applyProtection="1">
      <alignment horizontal="center" vertical="center" wrapText="1"/>
      <protection hidden="1"/>
    </xf>
    <xf numFmtId="0" fontId="19" fillId="10" borderId="13" xfId="0" applyFont="1" applyFill="1" applyBorder="1" applyAlignment="1" applyProtection="1">
      <alignment horizontal="center" vertical="center" wrapText="1"/>
      <protection hidden="1"/>
    </xf>
    <xf numFmtId="0" fontId="19" fillId="10" borderId="14" xfId="0" applyFont="1" applyFill="1" applyBorder="1" applyAlignment="1" applyProtection="1">
      <alignment horizontal="center" vertical="center" wrapText="1"/>
      <protection hidden="1"/>
    </xf>
    <xf numFmtId="0" fontId="19" fillId="10" borderId="0" xfId="0" applyFont="1" applyFill="1" applyAlignment="1" applyProtection="1">
      <alignment horizontal="center" vertical="center" wrapText="1"/>
      <protection hidden="1"/>
    </xf>
    <xf numFmtId="0" fontId="19" fillId="10" borderId="15" xfId="0" applyFont="1" applyFill="1" applyBorder="1" applyAlignment="1" applyProtection="1">
      <alignment horizontal="center" vertical="center" wrapText="1"/>
      <protection hidden="1"/>
    </xf>
    <xf numFmtId="0" fontId="9" fillId="4" borderId="5" xfId="0" applyFont="1" applyFill="1" applyBorder="1" applyAlignment="1" applyProtection="1">
      <alignment horizontal="center" vertical="center"/>
      <protection hidden="1"/>
    </xf>
    <xf numFmtId="0" fontId="9" fillId="0" borderId="11"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9" fillId="0" borderId="13"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16" xfId="0" applyFont="1" applyBorder="1" applyAlignment="1" applyProtection="1">
      <alignment horizontal="left" vertical="center" wrapText="1"/>
      <protection locked="0"/>
    </xf>
    <xf numFmtId="0" fontId="9" fillId="0" borderId="17"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166" fontId="25" fillId="9" borderId="0" xfId="1" applyFont="1" applyFill="1" applyAlignment="1" applyProtection="1">
      <alignment horizontal="center" vertical="center"/>
      <protection hidden="1"/>
    </xf>
    <xf numFmtId="0" fontId="25" fillId="9" borderId="0" xfId="0" applyFont="1" applyFill="1" applyAlignment="1" applyProtection="1">
      <alignment horizontal="center" vertical="center"/>
      <protection hidden="1"/>
    </xf>
    <xf numFmtId="0" fontId="36" fillId="5" borderId="0" xfId="0" applyFont="1" applyFill="1" applyAlignment="1" applyProtection="1">
      <alignment horizontal="justify" vertical="top" wrapText="1"/>
      <protection hidden="1"/>
    </xf>
    <xf numFmtId="0" fontId="28" fillId="0" borderId="17" xfId="0" applyFont="1" applyBorder="1" applyAlignment="1" applyProtection="1">
      <alignment horizontal="center" vertical="center"/>
      <protection hidden="1"/>
    </xf>
    <xf numFmtId="0" fontId="3" fillId="0" borderId="12" xfId="0" applyFont="1" applyBorder="1" applyAlignment="1" applyProtection="1">
      <alignment horizontal="left" vertical="center"/>
      <protection hidden="1"/>
    </xf>
    <xf numFmtId="0" fontId="9" fillId="4" borderId="19" xfId="0" applyFont="1" applyFill="1" applyBorder="1" applyAlignment="1" applyProtection="1">
      <alignment horizontal="center" vertical="center"/>
      <protection hidden="1"/>
    </xf>
    <xf numFmtId="0" fontId="9" fillId="4" borderId="20" xfId="0" applyFont="1" applyFill="1" applyBorder="1" applyAlignment="1" applyProtection="1">
      <alignment horizontal="center" vertical="center"/>
      <protection hidden="1"/>
    </xf>
    <xf numFmtId="0" fontId="9" fillId="0" borderId="1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9" fillId="0" borderId="16" xfId="0" applyFont="1" applyBorder="1" applyAlignment="1" applyProtection="1">
      <alignment horizontal="center" vertical="center" wrapText="1"/>
      <protection locked="0"/>
    </xf>
    <xf numFmtId="0" fontId="9" fillId="0" borderId="17"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hidden="1"/>
    </xf>
    <xf numFmtId="0" fontId="10" fillId="0" borderId="0" xfId="0" applyFont="1" applyAlignment="1" applyProtection="1">
      <alignment horizontal="center" vertical="center"/>
      <protection hidden="1"/>
    </xf>
    <xf numFmtId="0" fontId="3" fillId="0" borderId="0" xfId="0" applyFont="1" applyAlignment="1" applyProtection="1">
      <alignment horizontal="left" vertical="center" wrapText="1"/>
      <protection locked="0"/>
    </xf>
    <xf numFmtId="0" fontId="18" fillId="9" borderId="11" xfId="0" applyFont="1" applyFill="1" applyBorder="1" applyAlignment="1" applyProtection="1">
      <alignment horizontal="center" vertical="center" wrapText="1"/>
      <protection hidden="1"/>
    </xf>
    <xf numFmtId="0" fontId="18" fillId="9" borderId="13" xfId="0" applyFont="1" applyFill="1" applyBorder="1" applyAlignment="1" applyProtection="1">
      <alignment horizontal="center" vertical="center" wrapText="1"/>
      <protection hidden="1"/>
    </xf>
    <xf numFmtId="0" fontId="18" fillId="9" borderId="16" xfId="0" applyFont="1" applyFill="1" applyBorder="1" applyAlignment="1" applyProtection="1">
      <alignment horizontal="center" vertical="center" wrapText="1"/>
      <protection hidden="1"/>
    </xf>
    <xf numFmtId="0" fontId="18" fillId="9" borderId="18" xfId="0" applyFont="1" applyFill="1" applyBorder="1" applyAlignment="1" applyProtection="1">
      <alignment horizontal="center" vertical="center" wrapText="1"/>
      <protection hidden="1"/>
    </xf>
    <xf numFmtId="0" fontId="12" fillId="4" borderId="11" xfId="0" applyFont="1" applyFill="1" applyBorder="1" applyAlignment="1" applyProtection="1">
      <alignment horizontal="center" vertical="center" wrapText="1"/>
      <protection locked="0"/>
    </xf>
    <xf numFmtId="0" fontId="12" fillId="4" borderId="12" xfId="0" applyFont="1" applyFill="1" applyBorder="1" applyAlignment="1" applyProtection="1">
      <alignment horizontal="center" vertical="center" wrapText="1"/>
      <protection locked="0"/>
    </xf>
    <xf numFmtId="0" fontId="12" fillId="4" borderId="13" xfId="0" applyFont="1" applyFill="1" applyBorder="1" applyAlignment="1" applyProtection="1">
      <alignment horizontal="center" vertical="center" wrapText="1"/>
      <protection locked="0"/>
    </xf>
    <xf numFmtId="0" fontId="12" fillId="4" borderId="16" xfId="0" applyFont="1" applyFill="1" applyBorder="1" applyAlignment="1" applyProtection="1">
      <alignment horizontal="center" vertical="center" wrapText="1"/>
      <protection locked="0"/>
    </xf>
    <xf numFmtId="0" fontId="12" fillId="4" borderId="17" xfId="0" applyFont="1" applyFill="1" applyBorder="1" applyAlignment="1" applyProtection="1">
      <alignment horizontal="center" vertical="center" wrapText="1"/>
      <protection locked="0"/>
    </xf>
    <xf numFmtId="0" fontId="12" fillId="4" borderId="18" xfId="0" applyFont="1" applyFill="1" applyBorder="1" applyAlignment="1" applyProtection="1">
      <alignment horizontal="center" vertical="center" wrapText="1"/>
      <protection locked="0"/>
    </xf>
    <xf numFmtId="0" fontId="18" fillId="9" borderId="21" xfId="0" applyFont="1" applyFill="1" applyBorder="1" applyAlignment="1" applyProtection="1">
      <alignment horizontal="center" vertical="center"/>
      <protection hidden="1"/>
    </xf>
    <xf numFmtId="0" fontId="12" fillId="4" borderId="24" xfId="0" applyFont="1" applyFill="1" applyBorder="1" applyAlignment="1" applyProtection="1">
      <alignment horizontal="center" vertical="center" wrapText="1"/>
      <protection hidden="1"/>
    </xf>
    <xf numFmtId="0" fontId="12" fillId="4" borderId="25" xfId="0" applyFont="1" applyFill="1" applyBorder="1" applyAlignment="1" applyProtection="1">
      <alignment horizontal="center" vertical="center" wrapText="1"/>
      <protection hidden="1"/>
    </xf>
    <xf numFmtId="0" fontId="36" fillId="0" borderId="11" xfId="0" applyFont="1" applyBorder="1" applyAlignment="1" applyProtection="1">
      <alignment horizontal="justify" vertical="top" wrapText="1"/>
      <protection locked="0"/>
    </xf>
    <xf numFmtId="0" fontId="36" fillId="0" borderId="12" xfId="0" applyFont="1" applyBorder="1" applyAlignment="1" applyProtection="1">
      <alignment horizontal="justify" vertical="top" wrapText="1"/>
      <protection locked="0"/>
    </xf>
    <xf numFmtId="0" fontId="36" fillId="0" borderId="13" xfId="0" applyFont="1" applyBorder="1" applyAlignment="1" applyProtection="1">
      <alignment horizontal="justify" vertical="top" wrapText="1"/>
      <protection locked="0"/>
    </xf>
    <xf numFmtId="0" fontId="36" fillId="0" borderId="14" xfId="0" applyFont="1" applyBorder="1" applyAlignment="1" applyProtection="1">
      <alignment horizontal="justify" vertical="top" wrapText="1"/>
      <protection locked="0"/>
    </xf>
    <xf numFmtId="0" fontId="36" fillId="0" borderId="0" xfId="0" applyFont="1" applyAlignment="1" applyProtection="1">
      <alignment horizontal="justify" vertical="top" wrapText="1"/>
      <protection locked="0"/>
    </xf>
    <xf numFmtId="0" fontId="36" fillId="0" borderId="15" xfId="0" applyFont="1" applyBorder="1" applyAlignment="1" applyProtection="1">
      <alignment horizontal="justify" vertical="top" wrapText="1"/>
      <protection locked="0"/>
    </xf>
    <xf numFmtId="0" fontId="36" fillId="0" borderId="16" xfId="0" applyFont="1" applyBorder="1" applyAlignment="1" applyProtection="1">
      <alignment horizontal="justify" vertical="top" wrapText="1"/>
      <protection locked="0"/>
    </xf>
    <xf numFmtId="0" fontId="36" fillId="0" borderId="17" xfId="0" applyFont="1" applyBorder="1" applyAlignment="1" applyProtection="1">
      <alignment horizontal="justify" vertical="top" wrapText="1"/>
      <protection locked="0"/>
    </xf>
    <xf numFmtId="0" fontId="36" fillId="0" borderId="18" xfId="0" applyFont="1" applyBorder="1" applyAlignment="1" applyProtection="1">
      <alignment horizontal="justify" vertical="top" wrapText="1"/>
      <protection locked="0"/>
    </xf>
    <xf numFmtId="0" fontId="28" fillId="0" borderId="17" xfId="0" applyFont="1" applyBorder="1" applyAlignment="1" applyProtection="1">
      <alignment horizontal="center" vertical="center"/>
      <protection locked="0" hidden="1"/>
    </xf>
    <xf numFmtId="0" fontId="4" fillId="0" borderId="0" xfId="0" applyFont="1" applyAlignment="1" applyProtection="1">
      <alignment horizontal="center"/>
      <protection locked="0" hidden="1"/>
    </xf>
    <xf numFmtId="0" fontId="35" fillId="5" borderId="0" xfId="0" applyFont="1" applyFill="1" applyAlignment="1" applyProtection="1">
      <alignment horizontal="justify" vertical="top" wrapText="1"/>
      <protection hidden="1"/>
    </xf>
    <xf numFmtId="0" fontId="18" fillId="9" borderId="24" xfId="0" applyFont="1" applyFill="1" applyBorder="1" applyAlignment="1" applyProtection="1">
      <alignment horizontal="center" vertical="center" wrapText="1"/>
      <protection hidden="1"/>
    </xf>
    <xf numFmtId="0" fontId="18" fillId="9" borderId="25" xfId="0" applyFont="1" applyFill="1" applyBorder="1" applyAlignment="1" applyProtection="1">
      <alignment horizontal="center" vertical="center" wrapText="1"/>
      <protection hidden="1"/>
    </xf>
    <xf numFmtId="0" fontId="12" fillId="4" borderId="21" xfId="0" applyFont="1" applyFill="1" applyBorder="1" applyAlignment="1" applyProtection="1">
      <alignment horizontal="center" vertical="center" wrapText="1"/>
      <protection hidden="1"/>
    </xf>
    <xf numFmtId="0" fontId="18" fillId="9" borderId="21" xfId="0" applyFont="1" applyFill="1" applyBorder="1" applyAlignment="1" applyProtection="1">
      <alignment horizontal="center" vertical="center" wrapText="1"/>
      <protection hidden="1"/>
    </xf>
    <xf numFmtId="0" fontId="18" fillId="9" borderId="1" xfId="0" applyFont="1" applyFill="1" applyBorder="1" applyAlignment="1" applyProtection="1">
      <alignment horizontal="center" vertical="center" wrapText="1"/>
      <protection hidden="1"/>
    </xf>
    <xf numFmtId="0" fontId="15" fillId="0" borderId="21" xfId="0" applyFont="1" applyBorder="1" applyAlignment="1" applyProtection="1">
      <alignment horizontal="left" vertical="top" wrapText="1"/>
      <protection locked="0"/>
    </xf>
    <xf numFmtId="0" fontId="18" fillId="9" borderId="1" xfId="0" applyFont="1" applyFill="1" applyBorder="1" applyAlignment="1" applyProtection="1">
      <alignment horizontal="center" vertical="center"/>
      <protection hidden="1"/>
    </xf>
    <xf numFmtId="0" fontId="18" fillId="9" borderId="23" xfId="0" applyFont="1" applyFill="1" applyBorder="1" applyAlignment="1" applyProtection="1">
      <alignment horizontal="center" vertical="center"/>
      <protection hidden="1"/>
    </xf>
    <xf numFmtId="0" fontId="18" fillId="9" borderId="22" xfId="0" applyFont="1" applyFill="1" applyBorder="1" applyAlignment="1" applyProtection="1">
      <alignment horizontal="center" vertical="center"/>
      <protection hidden="1"/>
    </xf>
    <xf numFmtId="0" fontId="36" fillId="0" borderId="1" xfId="5" applyFont="1" applyBorder="1" applyAlignment="1" applyProtection="1">
      <alignment horizontal="left" vertical="center"/>
      <protection locked="0"/>
    </xf>
    <xf numFmtId="0" fontId="36" fillId="0" borderId="23" xfId="5" applyFont="1" applyBorder="1" applyAlignment="1" applyProtection="1">
      <alignment horizontal="left" vertical="center"/>
      <protection locked="0"/>
    </xf>
    <xf numFmtId="0" fontId="36" fillId="0" borderId="22" xfId="5" applyFont="1" applyBorder="1" applyAlignment="1" applyProtection="1">
      <alignment horizontal="left" vertical="center"/>
      <protection locked="0"/>
    </xf>
    <xf numFmtId="0" fontId="12" fillId="4" borderId="13" xfId="0" applyFont="1" applyFill="1" applyBorder="1" applyAlignment="1" applyProtection="1">
      <alignment horizontal="center" vertical="center" wrapText="1"/>
      <protection hidden="1"/>
    </xf>
    <xf numFmtId="0" fontId="12" fillId="4" borderId="18" xfId="0" applyFont="1" applyFill="1" applyBorder="1" applyAlignment="1" applyProtection="1">
      <alignment horizontal="center" vertical="center" wrapText="1"/>
      <protection hidden="1"/>
    </xf>
    <xf numFmtId="0" fontId="12" fillId="4" borderId="1" xfId="0" applyFont="1" applyFill="1" applyBorder="1" applyAlignment="1" applyProtection="1">
      <alignment horizontal="center" vertical="center" wrapText="1"/>
      <protection hidden="1"/>
    </xf>
    <xf numFmtId="0" fontId="12" fillId="4" borderId="22" xfId="0" applyFont="1" applyFill="1" applyBorder="1" applyAlignment="1" applyProtection="1">
      <alignment horizontal="center" vertical="center" wrapText="1"/>
      <protection hidden="1"/>
    </xf>
    <xf numFmtId="0" fontId="15" fillId="0" borderId="1" xfId="0" applyFont="1" applyBorder="1" applyAlignment="1" applyProtection="1">
      <alignment horizontal="left" vertical="center"/>
      <protection hidden="1"/>
    </xf>
    <xf numFmtId="0" fontId="15" fillId="0" borderId="22" xfId="0" applyFont="1" applyBorder="1" applyAlignment="1" applyProtection="1">
      <alignment horizontal="left" vertical="center"/>
      <protection hidden="1"/>
    </xf>
    <xf numFmtId="0" fontId="15" fillId="0" borderId="1" xfId="0" applyFont="1" applyBorder="1" applyAlignment="1" applyProtection="1">
      <alignment horizontal="left" vertical="center" wrapText="1"/>
      <protection hidden="1"/>
    </xf>
    <xf numFmtId="0" fontId="15" fillId="0" borderId="22" xfId="0" applyFont="1" applyBorder="1" applyAlignment="1" applyProtection="1">
      <alignment horizontal="left" vertical="center" wrapText="1"/>
      <protection hidden="1"/>
    </xf>
  </cellXfs>
  <cellStyles count="8">
    <cellStyle name="20% - Énfasis1" xfId="4" builtinId="30"/>
    <cellStyle name="Millares" xfId="1" builtinId="3"/>
    <cellStyle name="Millares 2" xfId="6" xr:uid="{8570BC8D-DFB6-4F6C-B71C-8A9833668753}"/>
    <cellStyle name="Moneda" xfId="2" builtinId="4"/>
    <cellStyle name="Moneda 2" xfId="7" xr:uid="{EC8A8CF9-37A5-4704-A0A6-441973A7292D}"/>
    <cellStyle name="Normal" xfId="0" builtinId="0"/>
    <cellStyle name="Normal 3" xfId="5" xr:uid="{00000000-0005-0000-0000-000004000000}"/>
    <cellStyle name="Porcentaje" xfId="3" builtinId="5"/>
  </cellStyles>
  <dxfs count="21">
    <dxf>
      <font>
        <b/>
        <i val="0"/>
      </font>
      <fill>
        <patternFill>
          <bgColor rgb="FFFF6565"/>
        </patternFill>
      </fill>
    </dxf>
    <dxf>
      <font>
        <b/>
        <i val="0"/>
        <color theme="0"/>
      </font>
      <fill>
        <patternFill>
          <bgColor rgb="FFFF0000"/>
        </patternFill>
      </fill>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521A2B"/>
      <color rgb="FFD4C19C"/>
      <color rgb="FFC9C9C9"/>
      <color rgb="FFB59453"/>
      <color rgb="FFE5D6C9"/>
      <color rgb="FFDECBBC"/>
      <color rgb="FFEADDD2"/>
      <color rgb="FFFBE3B7"/>
      <color rgb="FFF8CD80"/>
      <color rgb="FFD2B7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1270000</xdr:colOff>
      <xdr:row>8</xdr:row>
      <xdr:rowOff>14432</xdr:rowOff>
    </xdr:from>
    <xdr:to>
      <xdr:col>5</xdr:col>
      <xdr:colOff>605117</xdr:colOff>
      <xdr:row>11</xdr:row>
      <xdr:rowOff>123265</xdr:rowOff>
    </xdr:to>
    <xdr:cxnSp macro="">
      <xdr:nvCxnSpPr>
        <xdr:cNvPr id="3" name="Conector recto de flecha 2">
          <a:extLst>
            <a:ext uri="{FF2B5EF4-FFF2-40B4-BE49-F238E27FC236}">
              <a16:creationId xmlns:a16="http://schemas.microsoft.com/office/drawing/2014/main" id="{00000000-0008-0000-0100-000003000000}"/>
            </a:ext>
          </a:extLst>
        </xdr:cNvPr>
        <xdr:cNvCxnSpPr/>
      </xdr:nvCxnSpPr>
      <xdr:spPr>
        <a:xfrm>
          <a:off x="5787159" y="2756477"/>
          <a:ext cx="951481" cy="945879"/>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224118</xdr:colOff>
      <xdr:row>9</xdr:row>
      <xdr:rowOff>44824</xdr:rowOff>
    </xdr:from>
    <xdr:to>
      <xdr:col>7</xdr:col>
      <xdr:colOff>1199029</xdr:colOff>
      <xdr:row>11</xdr:row>
      <xdr:rowOff>257735</xdr:rowOff>
    </xdr:to>
    <xdr:cxnSp macro="">
      <xdr:nvCxnSpPr>
        <xdr:cNvPr id="5" name="Conector recto de flecha 4">
          <a:extLst>
            <a:ext uri="{FF2B5EF4-FFF2-40B4-BE49-F238E27FC236}">
              <a16:creationId xmlns:a16="http://schemas.microsoft.com/office/drawing/2014/main" id="{00000000-0008-0000-0100-000005000000}"/>
            </a:ext>
          </a:extLst>
        </xdr:cNvPr>
        <xdr:cNvCxnSpPr/>
      </xdr:nvCxnSpPr>
      <xdr:spPr>
        <a:xfrm flipH="1">
          <a:off x="9177618" y="2868706"/>
          <a:ext cx="974911" cy="80682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533977</xdr:colOff>
      <xdr:row>9</xdr:row>
      <xdr:rowOff>0</xdr:rowOff>
    </xdr:from>
    <xdr:to>
      <xdr:col>4</xdr:col>
      <xdr:colOff>938068</xdr:colOff>
      <xdr:row>11</xdr:row>
      <xdr:rowOff>57727</xdr:rowOff>
    </xdr:to>
    <xdr:cxnSp macro="">
      <xdr:nvCxnSpPr>
        <xdr:cNvPr id="4" name="Conector recto de flecha 3">
          <a:extLst>
            <a:ext uri="{FF2B5EF4-FFF2-40B4-BE49-F238E27FC236}">
              <a16:creationId xmlns:a16="http://schemas.microsoft.com/office/drawing/2014/main" id="{00000000-0008-0000-0100-000004000000}"/>
            </a:ext>
          </a:extLst>
        </xdr:cNvPr>
        <xdr:cNvCxnSpPr/>
      </xdr:nvCxnSpPr>
      <xdr:spPr>
        <a:xfrm>
          <a:off x="5051136" y="2987386"/>
          <a:ext cx="404091" cy="64943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244324</xdr:colOff>
      <xdr:row>8</xdr:row>
      <xdr:rowOff>57728</xdr:rowOff>
    </xdr:from>
    <xdr:to>
      <xdr:col>6</xdr:col>
      <xdr:colOff>966932</xdr:colOff>
      <xdr:row>11</xdr:row>
      <xdr:rowOff>108663</xdr:rowOff>
    </xdr:to>
    <xdr:cxnSp macro="">
      <xdr:nvCxnSpPr>
        <xdr:cNvPr id="10" name="Conector recto de flecha 9">
          <a:extLst>
            <a:ext uri="{FF2B5EF4-FFF2-40B4-BE49-F238E27FC236}">
              <a16:creationId xmlns:a16="http://schemas.microsoft.com/office/drawing/2014/main" id="{00000000-0008-0000-0100-00000A000000}"/>
            </a:ext>
          </a:extLst>
        </xdr:cNvPr>
        <xdr:cNvCxnSpPr/>
      </xdr:nvCxnSpPr>
      <xdr:spPr>
        <a:xfrm flipH="1">
          <a:off x="7792165" y="2799773"/>
          <a:ext cx="722608" cy="88798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PP%20ENE-JUN%202013%20M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ESUPUESTOS\Programaci&#243;n%20y%20Presupuesto\Users\fjmorales\Desktop\INEA%202\2023\PA%202023\RPP\RPPM2020v3.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ETA_LOGRO_PPTO_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ANEXO 1"/>
      <sheetName val="PROGRAMATICO (cuantitativo)"/>
      <sheetName val="ANEXO 2"/>
      <sheetName val="INVENTARIO DE FIGURAS"/>
      <sheetName val="ANEXO 3"/>
      <sheetName val="CAP 4000"/>
      <sheetName val="CAP 4000 (2)"/>
      <sheetName val="catalogo"/>
      <sheetName val="CATALOGO EDO_CZ"/>
      <sheetName val="Datos"/>
      <sheetName val="Hoja2"/>
      <sheetName val="Hoja1"/>
    </sheetNames>
    <sheetDataSet>
      <sheetData sheetId="0"/>
      <sheetData sheetId="1"/>
      <sheetData sheetId="2"/>
      <sheetData sheetId="3"/>
      <sheetData sheetId="4"/>
      <sheetData sheetId="5"/>
      <sheetData sheetId="6"/>
      <sheetData sheetId="7"/>
      <sheetData sheetId="8">
        <row r="1">
          <cell r="A1" t="str">
            <v>seleccionar nombre del EDO</v>
          </cell>
        </row>
        <row r="2">
          <cell r="A2" t="str">
            <v>AGUASCALIENTES</v>
          </cell>
        </row>
        <row r="3">
          <cell r="A3" t="str">
            <v>BAJA CALIFORNIA</v>
          </cell>
        </row>
        <row r="4">
          <cell r="A4" t="str">
            <v>BAJA CALIFORNIA SUR</v>
          </cell>
        </row>
        <row r="5">
          <cell r="A5" t="str">
            <v>CAMPECHE</v>
          </cell>
        </row>
        <row r="6">
          <cell r="A6" t="str">
            <v>CHIAPAS</v>
          </cell>
        </row>
        <row r="7">
          <cell r="A7" t="str">
            <v>CHIHUAHUA</v>
          </cell>
        </row>
        <row r="8">
          <cell r="A8" t="str">
            <v>COAHUILA</v>
          </cell>
        </row>
        <row r="9">
          <cell r="A9" t="str">
            <v>COLIMA</v>
          </cell>
        </row>
        <row r="10">
          <cell r="A10" t="str">
            <v>DISTRITO FEDERAL</v>
          </cell>
        </row>
        <row r="11">
          <cell r="A11" t="str">
            <v>DURANGO</v>
          </cell>
        </row>
        <row r="12">
          <cell r="A12" t="str">
            <v>GUANAJUATO</v>
          </cell>
        </row>
        <row r="13">
          <cell r="A13" t="str">
            <v>GUERRERO</v>
          </cell>
        </row>
        <row r="14">
          <cell r="A14" t="str">
            <v>HIDALGO</v>
          </cell>
        </row>
        <row r="15">
          <cell r="A15" t="str">
            <v>JALISCO</v>
          </cell>
        </row>
        <row r="16">
          <cell r="A16" t="str">
            <v>MEXICO</v>
          </cell>
        </row>
        <row r="17">
          <cell r="A17" t="str">
            <v>MICHOACAN</v>
          </cell>
        </row>
        <row r="18">
          <cell r="A18" t="str">
            <v>MORELOS</v>
          </cell>
        </row>
        <row r="19">
          <cell r="A19" t="str">
            <v>NAYARIT</v>
          </cell>
        </row>
        <row r="20">
          <cell r="A20" t="str">
            <v>NUEVO LEON</v>
          </cell>
        </row>
        <row r="21">
          <cell r="A21" t="str">
            <v>OAXACA</v>
          </cell>
        </row>
        <row r="22">
          <cell r="A22" t="str">
            <v>PUEBLA</v>
          </cell>
        </row>
        <row r="23">
          <cell r="A23" t="str">
            <v>QUERETARO</v>
          </cell>
        </row>
        <row r="24">
          <cell r="A24" t="str">
            <v>QUINTANA ROO</v>
          </cell>
        </row>
        <row r="25">
          <cell r="A25" t="str">
            <v>SAN LUIS POTOSI</v>
          </cell>
        </row>
        <row r="26">
          <cell r="A26" t="str">
            <v>SINALOA</v>
          </cell>
        </row>
        <row r="27">
          <cell r="A27" t="str">
            <v>SONORA</v>
          </cell>
        </row>
        <row r="28">
          <cell r="A28" t="str">
            <v>TABASCO</v>
          </cell>
        </row>
        <row r="29">
          <cell r="A29" t="str">
            <v>TAMAULIPAS</v>
          </cell>
        </row>
        <row r="30">
          <cell r="A30" t="str">
            <v>TLAXCALA</v>
          </cell>
        </row>
        <row r="31">
          <cell r="A31" t="str">
            <v>VERACRUZ</v>
          </cell>
        </row>
        <row r="32">
          <cell r="A32" t="str">
            <v>YUCATAN</v>
          </cell>
        </row>
        <row r="33">
          <cell r="A33" t="str">
            <v>ZACATECAS</v>
          </cell>
        </row>
      </sheetData>
      <sheetData sheetId="9"/>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ccionar datos"/>
      <sheetName val="1. RPP_METAS_MACHOTE"/>
      <sheetName val="1. RPP_METAS"/>
      <sheetName val="TD_Metas"/>
      <sheetName val="2. RPP_RAMO11_MACHOTE"/>
      <sheetName val="2. RPP_RAMO11"/>
      <sheetName val="TD_R11"/>
      <sheetName val="3. RPP_RAMO33_MACHOTE"/>
      <sheetName val="3. RPP_RAMO33"/>
      <sheetName val="TD_R33"/>
      <sheetName val="4. RPP_FIGURA_FORMACIÓN_MACH"/>
      <sheetName val="4. RPP_FIGURA_FORMACIÓN"/>
      <sheetName val="TD_Figuras"/>
      <sheetName val="5. APORTACION ESTATAL_MACHOTE"/>
      <sheetName val="5. APORTACION ESTATAL"/>
      <sheetName val="Listas"/>
      <sheetName val="Resumen 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AGUASCALIENTES</v>
          </cell>
        </row>
        <row r="2">
          <cell r="A2" t="str">
            <v>BAJA CALIFORNIA</v>
          </cell>
          <cell r="I2" t="str">
            <v>ENERO</v>
          </cell>
        </row>
        <row r="3">
          <cell r="A3" t="str">
            <v>BAJA CALIFORNIA SUR</v>
          </cell>
          <cell r="I3" t="str">
            <v>FEBRERO</v>
          </cell>
        </row>
        <row r="4">
          <cell r="A4" t="str">
            <v>CAMPECHE</v>
          </cell>
          <cell r="I4" t="str">
            <v>MARZO</v>
          </cell>
        </row>
        <row r="5">
          <cell r="A5" t="str">
            <v>COAHUILA</v>
          </cell>
          <cell r="I5" t="str">
            <v>ABRIL</v>
          </cell>
        </row>
        <row r="6">
          <cell r="A6" t="str">
            <v>COLIMA</v>
          </cell>
          <cell r="I6" t="str">
            <v>MAYO</v>
          </cell>
        </row>
        <row r="7">
          <cell r="A7" t="str">
            <v>CHIAPAS</v>
          </cell>
          <cell r="I7" t="str">
            <v>JUNIO</v>
          </cell>
        </row>
        <row r="8">
          <cell r="A8" t="str">
            <v>CHIHUAHUA</v>
          </cell>
          <cell r="I8" t="str">
            <v>JULIO</v>
          </cell>
        </row>
        <row r="9">
          <cell r="A9" t="str">
            <v>CIUDAD DE MEXICO</v>
          </cell>
          <cell r="I9" t="str">
            <v>AGOSTO</v>
          </cell>
        </row>
        <row r="10">
          <cell r="A10" t="str">
            <v>DURANGO</v>
          </cell>
          <cell r="I10" t="str">
            <v>SEPTIEMBRE</v>
          </cell>
        </row>
        <row r="11">
          <cell r="A11" t="str">
            <v>GUANAJUATO</v>
          </cell>
          <cell r="I11" t="str">
            <v>OCTUBRE</v>
          </cell>
        </row>
        <row r="12">
          <cell r="A12" t="str">
            <v>GUERRERO</v>
          </cell>
          <cell r="I12" t="str">
            <v>NOVIEMBRE</v>
          </cell>
        </row>
        <row r="13">
          <cell r="A13" t="str">
            <v>HIDALGO</v>
          </cell>
          <cell r="I13" t="str">
            <v>DICIEMBRE</v>
          </cell>
        </row>
        <row r="14">
          <cell r="A14" t="str">
            <v>JALISCO</v>
          </cell>
        </row>
        <row r="15">
          <cell r="A15" t="str">
            <v>MEXICO</v>
          </cell>
        </row>
        <row r="16">
          <cell r="A16" t="str">
            <v>MICHOACAN</v>
          </cell>
        </row>
        <row r="17">
          <cell r="A17" t="str">
            <v>MORELOS</v>
          </cell>
        </row>
        <row r="18">
          <cell r="A18" t="str">
            <v>NAYARIT</v>
          </cell>
        </row>
        <row r="19">
          <cell r="A19" t="str">
            <v>NUEVO LEON</v>
          </cell>
        </row>
        <row r="20">
          <cell r="A20" t="str">
            <v>OAXACA</v>
          </cell>
        </row>
        <row r="21">
          <cell r="A21" t="str">
            <v>PUEBLA</v>
          </cell>
        </row>
        <row r="22">
          <cell r="A22" t="str">
            <v>QUERETARO</v>
          </cell>
        </row>
        <row r="23">
          <cell r="A23" t="str">
            <v>QUINTANA ROO</v>
          </cell>
        </row>
        <row r="24">
          <cell r="A24" t="str">
            <v>SAN LUIS POTOSI</v>
          </cell>
        </row>
        <row r="25">
          <cell r="A25" t="str">
            <v>SINALOA</v>
          </cell>
        </row>
        <row r="26">
          <cell r="A26" t="str">
            <v>SONORA</v>
          </cell>
        </row>
        <row r="27">
          <cell r="A27" t="str">
            <v>TABASCO</v>
          </cell>
        </row>
        <row r="28">
          <cell r="A28" t="str">
            <v>TAMAULIPAS</v>
          </cell>
        </row>
        <row r="29">
          <cell r="A29" t="str">
            <v>TLAXCALA</v>
          </cell>
        </row>
        <row r="30">
          <cell r="A30" t="str">
            <v>VERACRUZ</v>
          </cell>
        </row>
        <row r="31">
          <cell r="A31" t="str">
            <v>YUCATAN</v>
          </cell>
        </row>
        <row r="32">
          <cell r="A32" t="str">
            <v>ZACATECAS</v>
          </cell>
        </row>
        <row r="34">
          <cell r="Z34">
            <v>11201</v>
          </cell>
          <cell r="AA34" t="str">
            <v xml:space="preserve"> Haberes</v>
          </cell>
        </row>
        <row r="35">
          <cell r="Z35">
            <v>11301</v>
          </cell>
          <cell r="AA35" t="str">
            <v xml:space="preserve"> Sueldos base</v>
          </cell>
        </row>
        <row r="36">
          <cell r="Z36">
            <v>11401</v>
          </cell>
          <cell r="AA36" t="str">
            <v xml:space="preserve"> Retribuciones por adscripción en el extranjero</v>
          </cell>
        </row>
        <row r="37">
          <cell r="Z37">
            <v>12101</v>
          </cell>
          <cell r="AA37" t="str">
            <v xml:space="preserve"> Honorarios</v>
          </cell>
        </row>
        <row r="38">
          <cell r="Z38">
            <v>12201</v>
          </cell>
          <cell r="AA38" t="str">
            <v>Remuneraciones al personal eventual.</v>
          </cell>
        </row>
        <row r="39">
          <cell r="Z39">
            <v>12202</v>
          </cell>
          <cell r="AA39" t="str">
            <v xml:space="preserve"> Compensaciones a sustitutos de profesores</v>
          </cell>
        </row>
        <row r="40">
          <cell r="Z40">
            <v>12301</v>
          </cell>
          <cell r="AA40" t="str">
            <v xml:space="preserve"> Retribuciones por servicios en período de formación profesional. </v>
          </cell>
        </row>
        <row r="41">
          <cell r="Z41">
            <v>12401</v>
          </cell>
          <cell r="AA41" t="str">
            <v xml:space="preserve"> Retribución a los representantes de los trabajadores y de los patrones en la</v>
          </cell>
        </row>
        <row r="42">
          <cell r="Z42">
            <v>13101</v>
          </cell>
          <cell r="AA42" t="str">
            <v xml:space="preserve"> Prima quinquenal por años de servicios efectivos prestados</v>
          </cell>
        </row>
        <row r="43">
          <cell r="Z43">
            <v>13102</v>
          </cell>
          <cell r="AA43" t="str">
            <v xml:space="preserve"> Acreditación por años de servicio en la docencia y al personal administrativo de las instituciones de educación superior</v>
          </cell>
        </row>
        <row r="44">
          <cell r="Z44">
            <v>13103</v>
          </cell>
          <cell r="AA44" t="str">
            <v xml:space="preserve"> Prima de perseverancia por años de servicio activo en el Ejército, Fuerza Aérea y Armada Mexicanos</v>
          </cell>
        </row>
        <row r="45">
          <cell r="Z45">
            <v>13104</v>
          </cell>
          <cell r="AA45" t="str">
            <v xml:space="preserve"> Antigüedad</v>
          </cell>
        </row>
        <row r="46">
          <cell r="Z46">
            <v>13201</v>
          </cell>
          <cell r="AA46" t="str">
            <v xml:space="preserve"> Primas de vacaciones y dominical</v>
          </cell>
        </row>
        <row r="47">
          <cell r="Z47">
            <v>13202</v>
          </cell>
          <cell r="AA47" t="str">
            <v xml:space="preserve"> Aguinaldo o gratificación de fin de año</v>
          </cell>
        </row>
        <row r="48">
          <cell r="Z48">
            <v>13301</v>
          </cell>
          <cell r="AA48" t="str">
            <v xml:space="preserve"> Remuneraciones por horas extraordinarias</v>
          </cell>
        </row>
        <row r="49">
          <cell r="Z49">
            <v>13401</v>
          </cell>
          <cell r="AA49" t="str">
            <v xml:space="preserve"> Acreditación por titulación en la docencia</v>
          </cell>
        </row>
        <row r="50">
          <cell r="Z50">
            <v>13402</v>
          </cell>
          <cell r="AA50" t="str">
            <v xml:space="preserve"> Acreditación al personal docente por años de estudio de licenciatura</v>
          </cell>
        </row>
        <row r="51">
          <cell r="Z51">
            <v>13403</v>
          </cell>
          <cell r="AA51" t="str">
            <v xml:space="preserve"> Compensaciones por servicios especiales</v>
          </cell>
        </row>
        <row r="52">
          <cell r="Z52">
            <v>13404</v>
          </cell>
          <cell r="AA52" t="str">
            <v xml:space="preserve"> Compensaciones por servicios eventuales</v>
          </cell>
        </row>
        <row r="53">
          <cell r="Z53">
            <v>13405</v>
          </cell>
          <cell r="AA53" t="str">
            <v xml:space="preserve"> Compensaciones de retiro</v>
          </cell>
        </row>
        <row r="54">
          <cell r="Z54">
            <v>13406</v>
          </cell>
          <cell r="AA54" t="str">
            <v xml:space="preserve"> Compensaciones de servicios</v>
          </cell>
        </row>
        <row r="55">
          <cell r="Z55">
            <v>13407</v>
          </cell>
          <cell r="AA55" t="str">
            <v xml:space="preserve"> Compensaciones adicionales por servicios especiales</v>
          </cell>
        </row>
        <row r="56">
          <cell r="Z56">
            <v>13408</v>
          </cell>
          <cell r="AA56" t="str">
            <v xml:space="preserve"> Asignaciones docentes, pedagógicas genéricas y específicas</v>
          </cell>
        </row>
        <row r="57">
          <cell r="Z57">
            <v>13409</v>
          </cell>
          <cell r="AA57" t="str">
            <v xml:space="preserve"> Compensación por adquisición de material didáctico</v>
          </cell>
        </row>
        <row r="58">
          <cell r="Z58">
            <v>13410</v>
          </cell>
          <cell r="AA58" t="str">
            <v xml:space="preserve"> Compensación por actualización y formación académica</v>
          </cell>
        </row>
        <row r="59">
          <cell r="Z59">
            <v>13411</v>
          </cell>
          <cell r="AA59" t="str">
            <v xml:space="preserve"> Compensaciones a médicos residentes</v>
          </cell>
        </row>
        <row r="60">
          <cell r="Z60">
            <v>13412</v>
          </cell>
          <cell r="AA60" t="str">
            <v xml:space="preserve"> Gastos contingentes para el personal radicado en el extranjero</v>
          </cell>
        </row>
        <row r="61">
          <cell r="Z61">
            <v>13413</v>
          </cell>
          <cell r="AA61" t="str">
            <v xml:space="preserve"> Asignaciones inherentes a la conclusión de servicios en la Administración Pública Federal</v>
          </cell>
        </row>
        <row r="62">
          <cell r="Z62">
            <v>13414</v>
          </cell>
          <cell r="AA62" t="str">
            <v xml:space="preserve"> Asignaciones conforme al régimen laboral</v>
          </cell>
        </row>
        <row r="63">
          <cell r="Z63">
            <v>13501</v>
          </cell>
          <cell r="AA63" t="str">
            <v xml:space="preserve"> Sobrehaberes</v>
          </cell>
        </row>
        <row r="64">
          <cell r="Z64">
            <v>13601</v>
          </cell>
          <cell r="AA64" t="str">
            <v xml:space="preserve"> Asignaciones de técnico</v>
          </cell>
        </row>
        <row r="65">
          <cell r="Z65">
            <v>13602</v>
          </cell>
          <cell r="AA65" t="str">
            <v xml:space="preserve"> Asignaciones de mando</v>
          </cell>
        </row>
        <row r="66">
          <cell r="Z66">
            <v>13603</v>
          </cell>
          <cell r="AA66" t="str">
            <v xml:space="preserve"> Asignaciones por comisión</v>
          </cell>
        </row>
        <row r="67">
          <cell r="Z67">
            <v>13604</v>
          </cell>
          <cell r="AA67" t="str">
            <v xml:space="preserve"> Asignaciones de vuelo</v>
          </cell>
        </row>
        <row r="68">
          <cell r="Z68">
            <v>13605</v>
          </cell>
          <cell r="AA68" t="str">
            <v xml:space="preserve"> Asignaciones de técnico especial</v>
          </cell>
        </row>
        <row r="69">
          <cell r="Z69">
            <v>13701</v>
          </cell>
          <cell r="AA69" t="str">
            <v xml:space="preserve"> Honorarios especiales</v>
          </cell>
        </row>
        <row r="70">
          <cell r="Z70">
            <v>13801</v>
          </cell>
          <cell r="AA70" t="str">
            <v xml:space="preserve"> Participaciones por vigilancia en el cumplimiento de las leyes y custodia de valores</v>
          </cell>
        </row>
        <row r="71">
          <cell r="Z71">
            <v>14101</v>
          </cell>
          <cell r="AA71" t="str">
            <v xml:space="preserve"> Aportaciones al ISSSTE</v>
          </cell>
        </row>
        <row r="72">
          <cell r="Z72">
            <v>14102</v>
          </cell>
          <cell r="AA72" t="str">
            <v xml:space="preserve"> Aportaciones al ISSFAM</v>
          </cell>
        </row>
        <row r="73">
          <cell r="Z73">
            <v>14103</v>
          </cell>
          <cell r="AA73" t="str">
            <v xml:space="preserve"> Aportaciones al IMSS</v>
          </cell>
        </row>
        <row r="74">
          <cell r="Z74">
            <v>14104</v>
          </cell>
          <cell r="AA74" t="str">
            <v xml:space="preserve"> Aportaciones de seguridad social contractuales</v>
          </cell>
        </row>
        <row r="75">
          <cell r="Z75">
            <v>14105</v>
          </cell>
          <cell r="AA75" t="str">
            <v xml:space="preserve"> Aportaciones al seguro de cesantía en edad avanzada y vejez</v>
          </cell>
        </row>
        <row r="76">
          <cell r="Z76">
            <v>14201</v>
          </cell>
          <cell r="AA76" t="str">
            <v xml:space="preserve"> Aportaciones al FOVISSSTE</v>
          </cell>
        </row>
        <row r="77">
          <cell r="Z77">
            <v>14202</v>
          </cell>
          <cell r="AA77" t="str">
            <v xml:space="preserve"> Aportaciones al INFONAVIT</v>
          </cell>
        </row>
        <row r="78">
          <cell r="Z78">
            <v>14301</v>
          </cell>
          <cell r="AA78" t="str">
            <v xml:space="preserve"> Aportaciones al Sistema de Ahorro para el Retiro</v>
          </cell>
        </row>
        <row r="79">
          <cell r="Z79">
            <v>14302</v>
          </cell>
          <cell r="AA79" t="str">
            <v xml:space="preserve"> Depósitos para el ahorro solidario</v>
          </cell>
        </row>
        <row r="80">
          <cell r="Z80">
            <v>14401</v>
          </cell>
          <cell r="AA80" t="str">
            <v xml:space="preserve"> Cuotas para el seguro de vida del personal civil</v>
          </cell>
        </row>
        <row r="81">
          <cell r="Z81">
            <v>14402</v>
          </cell>
          <cell r="AA81" t="str">
            <v xml:space="preserve"> Cuotas para el seguro de vida del personal militar</v>
          </cell>
        </row>
        <row r="82">
          <cell r="Z82">
            <v>14403</v>
          </cell>
          <cell r="AA82" t="str">
            <v xml:space="preserve"> Cuotas para el seguro de gastos médicos del personal civil</v>
          </cell>
        </row>
        <row r="83">
          <cell r="Z83">
            <v>14404</v>
          </cell>
          <cell r="AA83" t="str">
            <v xml:space="preserve"> Cuotas para el seguro de separación individualizado</v>
          </cell>
        </row>
        <row r="84">
          <cell r="Z84">
            <v>14405</v>
          </cell>
          <cell r="AA84" t="str">
            <v xml:space="preserve"> Cuotas para el seguro colectivo de retiro</v>
          </cell>
        </row>
        <row r="85">
          <cell r="Z85">
            <v>14406</v>
          </cell>
          <cell r="AA85" t="str">
            <v xml:space="preserve"> Seguro de responsabilidad civil, asistencia legal y otros seguros</v>
          </cell>
        </row>
        <row r="86">
          <cell r="Z86">
            <v>15101</v>
          </cell>
          <cell r="AA86" t="str">
            <v xml:space="preserve"> Cuotas para el fondo de ahorro del personal civil</v>
          </cell>
        </row>
        <row r="87">
          <cell r="Z87">
            <v>15102</v>
          </cell>
          <cell r="AA87" t="str">
            <v xml:space="preserve"> Cuotas para el fondo de ahorro de generales, almirantes, jefes y oficiales</v>
          </cell>
        </row>
        <row r="88">
          <cell r="Z88">
            <v>15103</v>
          </cell>
          <cell r="AA88" t="str">
            <v xml:space="preserve"> Cuotas para el fondo de trabajo del personal del Ejército, Fuerza Aérea y Armada Mexicanos</v>
          </cell>
        </row>
        <row r="89">
          <cell r="Z89">
            <v>15201</v>
          </cell>
          <cell r="AA89" t="str">
            <v xml:space="preserve"> Indemnizaciones por accidentes en el trabajo</v>
          </cell>
        </row>
        <row r="90">
          <cell r="Z90">
            <v>15202</v>
          </cell>
          <cell r="AA90" t="str">
            <v xml:space="preserve"> Pago de liquidaciones</v>
          </cell>
        </row>
        <row r="91">
          <cell r="Z91">
            <v>15301</v>
          </cell>
          <cell r="AA91" t="str">
            <v xml:space="preserve"> Prestaciones de retiro</v>
          </cell>
        </row>
        <row r="92">
          <cell r="Z92">
            <v>15401</v>
          </cell>
          <cell r="AA92" t="str">
            <v xml:space="preserve"> Prestaciones establecidas por condiciones generales de trabajo o contratos colectivos de trabajo</v>
          </cell>
        </row>
        <row r="93">
          <cell r="Z93">
            <v>15402</v>
          </cell>
          <cell r="AA93" t="str">
            <v xml:space="preserve"> Compensación garantizada</v>
          </cell>
        </row>
        <row r="94">
          <cell r="Z94">
            <v>15403</v>
          </cell>
          <cell r="AA94" t="str">
            <v xml:space="preserve"> Asignaciones adicionales al sueldo</v>
          </cell>
        </row>
        <row r="95">
          <cell r="Z95">
            <v>15501</v>
          </cell>
          <cell r="AA95" t="str">
            <v xml:space="preserve"> Apoyos a la capacitación de los servidores públicos</v>
          </cell>
        </row>
        <row r="96">
          <cell r="Z96">
            <v>15901</v>
          </cell>
          <cell r="AA96" t="str">
            <v xml:space="preserve"> Otras prestaciones</v>
          </cell>
        </row>
        <row r="97">
          <cell r="Z97">
            <v>15902</v>
          </cell>
          <cell r="AA97" t="str">
            <v xml:space="preserve"> Pago extraordinario por riesgo</v>
          </cell>
        </row>
        <row r="98">
          <cell r="Z98">
            <v>16101</v>
          </cell>
          <cell r="AA98" t="str">
            <v xml:space="preserve"> Incrementos a las percepciones</v>
          </cell>
        </row>
        <row r="99">
          <cell r="Z99">
            <v>16102</v>
          </cell>
          <cell r="AA99" t="str">
            <v xml:space="preserve"> Creación de plazas</v>
          </cell>
        </row>
        <row r="100">
          <cell r="Z100">
            <v>16103</v>
          </cell>
          <cell r="AA100" t="str">
            <v xml:space="preserve"> Otras medidas de carácter laboral y económico</v>
          </cell>
        </row>
        <row r="101">
          <cell r="Z101">
            <v>16104</v>
          </cell>
          <cell r="AA101" t="str">
            <v xml:space="preserve"> Previsiones para aportaciones al ISSSTE</v>
          </cell>
        </row>
        <row r="102">
          <cell r="Z102">
            <v>16105</v>
          </cell>
          <cell r="AA102" t="str">
            <v xml:space="preserve"> Previsiones para aportaciones al FOVISSSTE</v>
          </cell>
        </row>
        <row r="103">
          <cell r="Z103">
            <v>16106</v>
          </cell>
          <cell r="AA103" t="str">
            <v xml:space="preserve"> Previsiones para aportaciones al Sistema de Ahorro para el Retiro</v>
          </cell>
        </row>
        <row r="104">
          <cell r="Z104">
            <v>16107</v>
          </cell>
          <cell r="AA104" t="str">
            <v xml:space="preserve"> Previsiones para aportaciones al seguro de cesantía en edad avanzada y vejez</v>
          </cell>
        </row>
        <row r="105">
          <cell r="Z105">
            <v>16108</v>
          </cell>
          <cell r="AA105" t="str">
            <v xml:space="preserve"> Previsiones para los depósitos al ahorro solidario</v>
          </cell>
        </row>
        <row r="106">
          <cell r="Z106">
            <v>17101</v>
          </cell>
          <cell r="AA106" t="str">
            <v xml:space="preserve"> Estímulos por productividad y eficiencia</v>
          </cell>
        </row>
        <row r="107">
          <cell r="Z107">
            <v>17102</v>
          </cell>
          <cell r="AA107" t="str">
            <v xml:space="preserve"> Estímulos al personal operativo</v>
          </cell>
        </row>
        <row r="108">
          <cell r="Z108">
            <v>21101</v>
          </cell>
          <cell r="AA108" t="str">
            <v xml:space="preserve"> Materiales y útiles de oficina</v>
          </cell>
        </row>
        <row r="109">
          <cell r="Z109">
            <v>21201</v>
          </cell>
          <cell r="AA109" t="str">
            <v xml:space="preserve"> Materiales y útiles de impresión y reproducción</v>
          </cell>
        </row>
        <row r="110">
          <cell r="Z110">
            <v>21301</v>
          </cell>
          <cell r="AA110" t="str">
            <v xml:space="preserve"> Material estadístico y geográfico</v>
          </cell>
        </row>
        <row r="111">
          <cell r="Z111">
            <v>21401</v>
          </cell>
          <cell r="AA111" t="str">
            <v xml:space="preserve"> materiales y útiles consumibles para el procesamiento en equipos y bienes informáticos.</v>
          </cell>
        </row>
        <row r="112">
          <cell r="Z112">
            <v>21501</v>
          </cell>
          <cell r="AA112" t="str">
            <v xml:space="preserve"> Material de apoyo informativo</v>
          </cell>
        </row>
        <row r="113">
          <cell r="Z113">
            <v>21502</v>
          </cell>
          <cell r="AA113" t="str">
            <v xml:space="preserve"> Material para información en actividades de investigación científica y tecnológica</v>
          </cell>
        </row>
        <row r="114">
          <cell r="Z114">
            <v>21601</v>
          </cell>
          <cell r="AA114" t="str">
            <v xml:space="preserve"> Material de limpieza</v>
          </cell>
        </row>
        <row r="115">
          <cell r="Z115">
            <v>21701</v>
          </cell>
          <cell r="AA115" t="str">
            <v xml:space="preserve"> Materiales y suministros para planteles educativos</v>
          </cell>
        </row>
        <row r="116">
          <cell r="Z116">
            <v>22101</v>
          </cell>
          <cell r="AA116" t="str">
            <v xml:space="preserve"> Productos alimenticios para el Ejército, Fuerza Aérea y Armada Mexicanos, y para los efectivos que participen en programas de seguridad pública</v>
          </cell>
        </row>
        <row r="117">
          <cell r="Z117">
            <v>22102</v>
          </cell>
          <cell r="AA117" t="str">
            <v xml:space="preserve"> Productos alimenticios para personas derivado de la prestación de servicios públicos en unidades de salud, educativas, de readaptación social y otras</v>
          </cell>
        </row>
        <row r="118">
          <cell r="Z118">
            <v>22103</v>
          </cell>
          <cell r="AA118" t="str">
            <v xml:space="preserve"> Productos alimenticios para el personal que realiza labores en campo o de supervisión</v>
          </cell>
        </row>
        <row r="119">
          <cell r="Z119">
            <v>22104</v>
          </cell>
          <cell r="AA119" t="str">
            <v xml:space="preserve"> Productos alimenticios para el personal en las instalaciones de las dependencias y entidades</v>
          </cell>
        </row>
        <row r="120">
          <cell r="Z120">
            <v>22105</v>
          </cell>
          <cell r="AA120" t="str">
            <v xml:space="preserve"> Productos alimenticios para la población en caso de desastres naturales</v>
          </cell>
        </row>
        <row r="121">
          <cell r="Z121">
            <v>22106</v>
          </cell>
          <cell r="AA121" t="str">
            <v xml:space="preserve"> Productos alimenticios para el personal derivado de actividades extraordinarias.</v>
          </cell>
        </row>
        <row r="122">
          <cell r="Z122">
            <v>22201</v>
          </cell>
          <cell r="AA122" t="str">
            <v xml:space="preserve"> Productos alimenticios para animales</v>
          </cell>
        </row>
        <row r="123">
          <cell r="Z123">
            <v>22301</v>
          </cell>
          <cell r="AA123" t="str">
            <v xml:space="preserve"> Utensilios para el servicio de alimentación</v>
          </cell>
        </row>
        <row r="124">
          <cell r="Z124">
            <v>23101</v>
          </cell>
          <cell r="AA124" t="str">
            <v xml:space="preserve"> Productos alimenticios, agropecuarios y forestales adquiridos como materia prima</v>
          </cell>
        </row>
        <row r="125">
          <cell r="Z125">
            <v>23201</v>
          </cell>
          <cell r="AA125" t="str">
            <v xml:space="preserve"> Insumos textiles adquiridos como materia prima</v>
          </cell>
        </row>
        <row r="126">
          <cell r="Z126">
            <v>23301</v>
          </cell>
          <cell r="AA126" t="str">
            <v xml:space="preserve"> Productos de papel, cartón e impresos adquiridos como materia prima</v>
          </cell>
        </row>
        <row r="127">
          <cell r="Z127">
            <v>23401</v>
          </cell>
          <cell r="AA127" t="str">
            <v xml:space="preserve"> Combustibles, lubricantes, aditivos, carbón y sus derivados adquiridos como materia prima</v>
          </cell>
        </row>
        <row r="128">
          <cell r="Z128">
            <v>23501</v>
          </cell>
          <cell r="AA128" t="str">
            <v xml:space="preserve"> Productos químicos, farmacéuticos y de laboratorio adquiridos como materia prima</v>
          </cell>
        </row>
        <row r="129">
          <cell r="Z129">
            <v>23601</v>
          </cell>
          <cell r="AA129" t="str">
            <v xml:space="preserve"> Productos metálicos y a base de minerales no metálicos adquiridos como materia prima</v>
          </cell>
        </row>
        <row r="130">
          <cell r="Z130">
            <v>23701</v>
          </cell>
          <cell r="AA130" t="str">
            <v xml:space="preserve"> Productos de cuero, piel, plástico y hule adquiridos como materia prima</v>
          </cell>
        </row>
        <row r="131">
          <cell r="Z131">
            <v>23801</v>
          </cell>
          <cell r="AA131" t="str">
            <v xml:space="preserve"> Mercancías para su comercialización en tiendas del sector público</v>
          </cell>
        </row>
        <row r="132">
          <cell r="Z132">
            <v>23901</v>
          </cell>
          <cell r="AA132" t="str">
            <v xml:space="preserve"> Otros productos adquiridos como materia prima</v>
          </cell>
        </row>
        <row r="133">
          <cell r="Z133">
            <v>23902</v>
          </cell>
          <cell r="AA133" t="str">
            <v xml:space="preserve"> Petróleo, gas y sus derivados adquiridos como materia prima</v>
          </cell>
        </row>
        <row r="134">
          <cell r="Z134">
            <v>24101</v>
          </cell>
          <cell r="AA134" t="str">
            <v xml:space="preserve"> Productos minerales no metálicos</v>
          </cell>
        </row>
        <row r="135">
          <cell r="Z135">
            <v>24201</v>
          </cell>
          <cell r="AA135" t="str">
            <v xml:space="preserve"> Cemento y productos de concreto</v>
          </cell>
        </row>
        <row r="136">
          <cell r="Z136">
            <v>24301</v>
          </cell>
          <cell r="AA136" t="str">
            <v xml:space="preserve"> Cal, yeso y productos de yeso</v>
          </cell>
        </row>
        <row r="137">
          <cell r="Z137">
            <v>24401</v>
          </cell>
          <cell r="AA137" t="str">
            <v xml:space="preserve"> Madera y productos de madera</v>
          </cell>
        </row>
        <row r="138">
          <cell r="Z138">
            <v>24501</v>
          </cell>
          <cell r="AA138" t="str">
            <v xml:space="preserve"> Vidrio y productos de vidrio</v>
          </cell>
        </row>
        <row r="139">
          <cell r="Z139">
            <v>24601</v>
          </cell>
          <cell r="AA139" t="str">
            <v xml:space="preserve"> Material eléctrico y electrónico</v>
          </cell>
        </row>
        <row r="140">
          <cell r="Z140">
            <v>24701</v>
          </cell>
          <cell r="AA140" t="str">
            <v xml:space="preserve"> Artículos metálicos para la construcción</v>
          </cell>
        </row>
        <row r="141">
          <cell r="Z141">
            <v>24801</v>
          </cell>
          <cell r="AA141" t="str">
            <v xml:space="preserve"> Materiales complementarios</v>
          </cell>
        </row>
        <row r="142">
          <cell r="Z142">
            <v>24901</v>
          </cell>
          <cell r="AA142" t="str">
            <v xml:space="preserve"> Otros materiales y artículos de construcción y reparación</v>
          </cell>
        </row>
        <row r="143">
          <cell r="Z143">
            <v>25101</v>
          </cell>
          <cell r="AA143" t="str">
            <v xml:space="preserve"> Productos químicos básicos</v>
          </cell>
        </row>
        <row r="144">
          <cell r="Z144">
            <v>25201</v>
          </cell>
          <cell r="AA144" t="str">
            <v xml:space="preserve"> Plaguicidas, abonos y fertilizantes</v>
          </cell>
        </row>
        <row r="145">
          <cell r="Z145">
            <v>25301</v>
          </cell>
          <cell r="AA145" t="str">
            <v xml:space="preserve"> Medicinas y productos farmacéuticos</v>
          </cell>
        </row>
        <row r="146">
          <cell r="Z146">
            <v>25401</v>
          </cell>
          <cell r="AA146" t="str">
            <v xml:space="preserve"> Materiales, accesorios y suministros médicos</v>
          </cell>
        </row>
        <row r="147">
          <cell r="Z147">
            <v>25501</v>
          </cell>
          <cell r="AA147" t="str">
            <v xml:space="preserve"> Materiales, accesorios y suministros de laboratorio</v>
          </cell>
        </row>
        <row r="148">
          <cell r="Z148">
            <v>25901</v>
          </cell>
          <cell r="AA148" t="str">
            <v xml:space="preserve"> Otros productos químicos</v>
          </cell>
        </row>
        <row r="149">
          <cell r="Z149">
            <v>26101</v>
          </cell>
          <cell r="AA149" t="str">
            <v xml:space="preserve"> Combustibles, lubricantes y aditivos para vehículos terrestres, aéreos, marítimos, lacustres y fluviales destinados a la ejecución de programas de seguridad pública y nacional</v>
          </cell>
        </row>
        <row r="150">
          <cell r="Z150">
            <v>26102</v>
          </cell>
          <cell r="AA150" t="str">
            <v xml:space="preserve"> Combustibles, lubricantes y aditivos para vehículos terrestres, aéreos, marítimos, lacustres y fluviales destinados a servicios públicos y la operación de programas públicos</v>
          </cell>
        </row>
        <row r="151">
          <cell r="Z151">
            <v>26103</v>
          </cell>
          <cell r="AA151" t="str">
            <v xml:space="preserve"> Combustibles, lubricantes y aditivos para vehículos terrestres, aéreos, marítimos, lacustres y fluviales destinados a servicios administrativos</v>
          </cell>
        </row>
        <row r="152">
          <cell r="Z152">
            <v>26104</v>
          </cell>
          <cell r="AA152" t="str">
            <v xml:space="preserve"> Combustibles, lubricantes y aditivos para vehículos terrestres, aéreos, marítimos, lacustres y fluviales asignados a servidores públicos</v>
          </cell>
        </row>
        <row r="153">
          <cell r="Z153">
            <v>26105</v>
          </cell>
          <cell r="AA153" t="str">
            <v xml:space="preserve"> Combustibles, lubricantes y aditivos para maquinaria, equipo de producción y servicios administrativos</v>
          </cell>
        </row>
        <row r="154">
          <cell r="Z154">
            <v>26106</v>
          </cell>
          <cell r="AA154" t="str">
            <v xml:space="preserve"> PIDIREGAS cargos variables</v>
          </cell>
        </row>
        <row r="155">
          <cell r="Z155">
            <v>26107</v>
          </cell>
          <cell r="AA155" t="str">
            <v xml:space="preserve"> Combustibles nacionales para plantas productivas</v>
          </cell>
        </row>
        <row r="156">
          <cell r="Z156">
            <v>26108</v>
          </cell>
          <cell r="AA156" t="str">
            <v xml:space="preserve"> Combustibles de importación para plantas productivas</v>
          </cell>
        </row>
        <row r="157">
          <cell r="Z157">
            <v>27101</v>
          </cell>
          <cell r="AA157" t="str">
            <v xml:space="preserve"> Vestuario y uniformes</v>
          </cell>
        </row>
        <row r="158">
          <cell r="Z158">
            <v>27201</v>
          </cell>
          <cell r="AA158" t="str">
            <v xml:space="preserve"> Prendas de protección personal</v>
          </cell>
        </row>
        <row r="159">
          <cell r="Z159">
            <v>27301</v>
          </cell>
          <cell r="AA159" t="str">
            <v xml:space="preserve"> Artículos deportivos</v>
          </cell>
        </row>
        <row r="160">
          <cell r="Z160">
            <v>27401</v>
          </cell>
          <cell r="AA160" t="str">
            <v xml:space="preserve"> Productos textiles</v>
          </cell>
        </row>
        <row r="161">
          <cell r="Z161">
            <v>27501</v>
          </cell>
          <cell r="AA161" t="str">
            <v xml:space="preserve"> Blancos y otros productos textiles, excepto prendas de vestir</v>
          </cell>
        </row>
        <row r="162">
          <cell r="Z162">
            <v>28101</v>
          </cell>
          <cell r="AA162" t="str">
            <v xml:space="preserve"> Sustancias y materiales explosivos</v>
          </cell>
        </row>
        <row r="163">
          <cell r="Z163">
            <v>28201</v>
          </cell>
          <cell r="AA163" t="str">
            <v xml:space="preserve"> Materiales de seguridad pública</v>
          </cell>
        </row>
        <row r="164">
          <cell r="Z164">
            <v>28301</v>
          </cell>
          <cell r="AA164" t="str">
            <v xml:space="preserve"> Prendas de protección para seguridad pública y nacional</v>
          </cell>
        </row>
        <row r="165">
          <cell r="Z165">
            <v>29101</v>
          </cell>
          <cell r="AA165" t="str">
            <v xml:space="preserve"> Herramientas menores</v>
          </cell>
        </row>
        <row r="166">
          <cell r="Z166">
            <v>29201</v>
          </cell>
          <cell r="AA166" t="str">
            <v xml:space="preserve"> Refacciones y accesorios menores de edificios</v>
          </cell>
        </row>
        <row r="167">
          <cell r="Z167">
            <v>29301</v>
          </cell>
          <cell r="AA167" t="str">
            <v xml:space="preserve"> Refacciones y accesorios menores de mobiliario y equipo de administración, educacional y recreativo</v>
          </cell>
        </row>
        <row r="168">
          <cell r="Z168">
            <v>29401</v>
          </cell>
          <cell r="AA168" t="str">
            <v xml:space="preserve"> Refacciones y accesorios para equipo de cómputo y telecomunicaciones.</v>
          </cell>
        </row>
        <row r="169">
          <cell r="Z169">
            <v>29501</v>
          </cell>
          <cell r="AA169" t="str">
            <v xml:space="preserve"> Refacciones y accesorios menores de equipo e instrumental médico y de laboratorio</v>
          </cell>
        </row>
        <row r="170">
          <cell r="Z170">
            <v>29601</v>
          </cell>
          <cell r="AA170" t="str">
            <v xml:space="preserve"> Refacciones y accesorios menores de equipo de transporte</v>
          </cell>
        </row>
        <row r="171">
          <cell r="Z171">
            <v>29701</v>
          </cell>
          <cell r="AA171" t="str">
            <v xml:space="preserve"> Refacciones y accesorios menores de equipo de defensa y seguridad</v>
          </cell>
        </row>
        <row r="172">
          <cell r="Z172">
            <v>29801</v>
          </cell>
          <cell r="AA172" t="str">
            <v xml:space="preserve"> Refacciones y accesorios menores de maquinaria y otros equipos</v>
          </cell>
        </row>
        <row r="173">
          <cell r="Z173">
            <v>29901</v>
          </cell>
          <cell r="AA173" t="str">
            <v xml:space="preserve"> Refacciones y accesorios menores otros bienes muebles</v>
          </cell>
        </row>
        <row r="174">
          <cell r="Z174">
            <v>31101</v>
          </cell>
          <cell r="AA174" t="str">
            <v xml:space="preserve"> Servicio de energía eléctrica</v>
          </cell>
        </row>
        <row r="175">
          <cell r="Z175">
            <v>31201</v>
          </cell>
          <cell r="AA175" t="str">
            <v xml:space="preserve"> Servicio de gas</v>
          </cell>
        </row>
        <row r="176">
          <cell r="Z176">
            <v>31301</v>
          </cell>
          <cell r="AA176" t="str">
            <v xml:space="preserve"> Servicio de agua</v>
          </cell>
        </row>
        <row r="177">
          <cell r="Z177">
            <v>31401</v>
          </cell>
          <cell r="AA177" t="str">
            <v>Servicio telefónico convencional</v>
          </cell>
        </row>
        <row r="178">
          <cell r="Z178">
            <v>31501</v>
          </cell>
          <cell r="AA178" t="str">
            <v xml:space="preserve"> Servicio de telefonía celular</v>
          </cell>
        </row>
        <row r="179">
          <cell r="Z179">
            <v>31601</v>
          </cell>
          <cell r="AA179" t="str">
            <v xml:space="preserve"> Servicio de radiolocalización</v>
          </cell>
        </row>
        <row r="180">
          <cell r="Z180">
            <v>31602</v>
          </cell>
          <cell r="AA180" t="str">
            <v xml:space="preserve"> Servicios de telecomunicaciones,</v>
          </cell>
        </row>
        <row r="181">
          <cell r="Z181">
            <v>31603</v>
          </cell>
          <cell r="AA181" t="str">
            <v>Servicios de internet</v>
          </cell>
        </row>
        <row r="182">
          <cell r="Z182">
            <v>31701</v>
          </cell>
          <cell r="AA182" t="str">
            <v xml:space="preserve"> Servicios de conducción de señales analógicas y digitales.</v>
          </cell>
        </row>
        <row r="183">
          <cell r="Z183">
            <v>31801</v>
          </cell>
          <cell r="AA183" t="str">
            <v xml:space="preserve"> Servicio postal</v>
          </cell>
        </row>
        <row r="184">
          <cell r="Z184">
            <v>31802</v>
          </cell>
          <cell r="AA184" t="str">
            <v xml:space="preserve"> Servicio telegráfico</v>
          </cell>
        </row>
        <row r="185">
          <cell r="Z185">
            <v>31901</v>
          </cell>
          <cell r="AA185" t="str">
            <v xml:space="preserve"> Servicios integrales de telecomunicación.</v>
          </cell>
        </row>
        <row r="186">
          <cell r="Z186">
            <v>31902</v>
          </cell>
          <cell r="AA186" t="str">
            <v xml:space="preserve"> Contratación de otros servicios</v>
          </cell>
        </row>
        <row r="187">
          <cell r="Z187">
            <v>31903</v>
          </cell>
          <cell r="AA187" t="str">
            <v xml:space="preserve"> Servicios generales para planteles educativos</v>
          </cell>
        </row>
        <row r="188">
          <cell r="Z188">
            <v>32101</v>
          </cell>
          <cell r="AA188" t="str">
            <v xml:space="preserve"> Arrendamiento de terrenos</v>
          </cell>
        </row>
        <row r="189">
          <cell r="Z189">
            <v>32201</v>
          </cell>
          <cell r="AA189" t="str">
            <v xml:space="preserve"> Arrendamiento de edificios y locales</v>
          </cell>
        </row>
        <row r="190">
          <cell r="Z190">
            <v>32301</v>
          </cell>
          <cell r="AA190" t="str">
            <v xml:space="preserve"> Arrendamiento de equipo y bienes informáticos.</v>
          </cell>
        </row>
        <row r="191">
          <cell r="Z191">
            <v>32302</v>
          </cell>
          <cell r="AA191" t="str">
            <v xml:space="preserve"> Arrendamiento de mobiliario</v>
          </cell>
        </row>
        <row r="192">
          <cell r="Z192">
            <v>32401</v>
          </cell>
          <cell r="AA192" t="str">
            <v xml:space="preserve"> Arrendamiento de equipo e instrumental médico y de laboratorio </v>
          </cell>
        </row>
        <row r="193">
          <cell r="Z193">
            <v>32501</v>
          </cell>
          <cell r="AA193" t="str">
            <v xml:space="preserve"> Arrendamiento de vehículos terrestres, aéreos, marítimos, lacustres y fluviales para la ejecución de programas de seguridad pública y nacional</v>
          </cell>
        </row>
        <row r="194">
          <cell r="Z194">
            <v>32502</v>
          </cell>
          <cell r="AA194" t="str">
            <v xml:space="preserve"> Arrendamiento de vehículos terrestres, aéreos, marítimos, lacustres y fluviales para servicios públicos y la operación de programas públicos</v>
          </cell>
        </row>
        <row r="195">
          <cell r="Z195">
            <v>32503</v>
          </cell>
          <cell r="AA195" t="str">
            <v xml:space="preserve"> Arrendamiento de vehículos terrestres, aéreos, marítimos, lacustres y fluviales para servicios administrativos</v>
          </cell>
        </row>
        <row r="196">
          <cell r="Z196">
            <v>32504</v>
          </cell>
          <cell r="AA196" t="str">
            <v xml:space="preserve"> Arrendamiento de vehículos terrestres, aéreos, marítimos, lacustres y fluviales para desastres naturales</v>
          </cell>
        </row>
        <row r="197">
          <cell r="Z197">
            <v>32505</v>
          </cell>
          <cell r="AA197" t="str">
            <v xml:space="preserve"> Arrendamiento de vehículos terrestres, aéreos, marítimos, lacustres y fluviales para servidores públicos</v>
          </cell>
        </row>
        <row r="198">
          <cell r="Z198">
            <v>32601</v>
          </cell>
          <cell r="AA198" t="str">
            <v xml:space="preserve"> Arrendamiento de maquinaria y equipo</v>
          </cell>
        </row>
        <row r="199">
          <cell r="Z199">
            <v>32701</v>
          </cell>
          <cell r="AA199" t="str">
            <v xml:space="preserve"> Patentes, derechos de autor, regalías y otros</v>
          </cell>
        </row>
        <row r="200">
          <cell r="Z200">
            <v>32901</v>
          </cell>
          <cell r="AA200" t="str">
            <v xml:space="preserve"> Arrendamiento de sustancias y productos químicos</v>
          </cell>
        </row>
        <row r="201">
          <cell r="Z201">
            <v>32902</v>
          </cell>
          <cell r="AA201" t="str">
            <v xml:space="preserve"> PIDIREGAS cargos fijos</v>
          </cell>
        </row>
        <row r="202">
          <cell r="Z202">
            <v>32903</v>
          </cell>
          <cell r="AA202" t="str">
            <v xml:space="preserve"> Otros Arrendamientos</v>
          </cell>
        </row>
        <row r="203">
          <cell r="Z203">
            <v>33101</v>
          </cell>
          <cell r="AA203" t="str">
            <v xml:space="preserve"> Asesorías asociadas a convenios, tratados o acuerdos</v>
          </cell>
        </row>
        <row r="204">
          <cell r="Z204">
            <v>33102</v>
          </cell>
          <cell r="AA204" t="str">
            <v xml:space="preserve"> Asesorías por controversias en el marco de los tratados internacionales</v>
          </cell>
        </row>
        <row r="205">
          <cell r="Z205">
            <v>33103</v>
          </cell>
          <cell r="AA205" t="str">
            <v xml:space="preserve"> Consultorías para programas o proyectos financiados por organismos internacionales</v>
          </cell>
        </row>
        <row r="206">
          <cell r="Z206">
            <v>33104</v>
          </cell>
          <cell r="AA206" t="str">
            <v xml:space="preserve"> Otras asesorías para la operación de programas</v>
          </cell>
        </row>
        <row r="207">
          <cell r="Z207">
            <v>33105</v>
          </cell>
          <cell r="AA207" t="str">
            <v xml:space="preserve"> Servicios relacionados con procedimientos jurisdiccionales</v>
          </cell>
        </row>
        <row r="208">
          <cell r="Z208">
            <v>33301</v>
          </cell>
          <cell r="AA208" t="str">
            <v xml:space="preserve"> Servicios de desarrollo de aplicaciones informáticas.</v>
          </cell>
        </row>
        <row r="209">
          <cell r="Z209">
            <v>33302</v>
          </cell>
          <cell r="AA209" t="str">
            <v xml:space="preserve"> Servicios estadísticos y geográficos</v>
          </cell>
        </row>
        <row r="210">
          <cell r="Z210">
            <v>33303</v>
          </cell>
          <cell r="AA210" t="str">
            <v xml:space="preserve"> Servicios relacionados con certificación de procesos</v>
          </cell>
        </row>
        <row r="211">
          <cell r="Z211">
            <v>33304</v>
          </cell>
          <cell r="AA211" t="str">
            <v>Servicio de mantenimiento de aplicaciones Informaticas</v>
          </cell>
        </row>
        <row r="212">
          <cell r="Z212">
            <v>33401</v>
          </cell>
          <cell r="AA212" t="str">
            <v xml:space="preserve"> Servicios para capacitación a servidores públicos</v>
          </cell>
        </row>
        <row r="213">
          <cell r="Z213">
            <v>33501</v>
          </cell>
          <cell r="AA213" t="str">
            <v xml:space="preserve"> Estudios e investigaciones</v>
          </cell>
        </row>
        <row r="214">
          <cell r="Z214">
            <v>33601</v>
          </cell>
          <cell r="AA214" t="str">
            <v xml:space="preserve"> Servicios relacionados con traducciones</v>
          </cell>
        </row>
        <row r="215">
          <cell r="Z215">
            <v>33602</v>
          </cell>
          <cell r="AA215" t="str">
            <v xml:space="preserve"> Otros servicios comerciales</v>
          </cell>
        </row>
        <row r="216">
          <cell r="Z216">
            <v>33603</v>
          </cell>
          <cell r="AA216" t="str">
            <v xml:space="preserve"> Impresiones de documentos oficiales para la prestación de servicios públicos, identificación, formatos administrativos y fiscales, formas valoradas, certificados y títulos</v>
          </cell>
        </row>
        <row r="217">
          <cell r="Z217">
            <v>33604</v>
          </cell>
          <cell r="AA217" t="str">
            <v xml:space="preserve"> Impresión y elaboración de material informativo derivado de la operación y administración de las dependencias y entidades</v>
          </cell>
        </row>
        <row r="218">
          <cell r="Z218">
            <v>33605</v>
          </cell>
          <cell r="AA218" t="str">
            <v xml:space="preserve"> Información en medios masivos derivada de la operación y administración de las dependencias y entidades</v>
          </cell>
        </row>
        <row r="219">
          <cell r="Z219">
            <v>33701</v>
          </cell>
          <cell r="AA219" t="str">
            <v xml:space="preserve"> Gastos de seguridad pública y nacional</v>
          </cell>
        </row>
        <row r="220">
          <cell r="Z220">
            <v>33702</v>
          </cell>
          <cell r="AA220" t="str">
            <v xml:space="preserve"> Gastos en actividades de seguridad y logística del Estado Mayor Presidencial</v>
          </cell>
        </row>
        <row r="221">
          <cell r="Z221">
            <v>33801</v>
          </cell>
          <cell r="AA221" t="str">
            <v xml:space="preserve"> Servicios de vigilancia</v>
          </cell>
        </row>
        <row r="222">
          <cell r="Z222">
            <v>33901</v>
          </cell>
          <cell r="AA222" t="str">
            <v xml:space="preserve"> Subcontratación de servicios con terceros</v>
          </cell>
        </row>
        <row r="223">
          <cell r="Z223">
            <v>33902</v>
          </cell>
          <cell r="AA223" t="str">
            <v xml:space="preserve"> Proyectos para prestación de servicios</v>
          </cell>
        </row>
        <row r="224">
          <cell r="Z224">
            <v>33903</v>
          </cell>
          <cell r="AA224" t="str">
            <v xml:space="preserve"> Servicios integrales.</v>
          </cell>
        </row>
        <row r="225">
          <cell r="Z225">
            <v>34101</v>
          </cell>
          <cell r="AA225" t="str">
            <v xml:space="preserve"> Servicios bancarios y financieros</v>
          </cell>
        </row>
        <row r="226">
          <cell r="Z226">
            <v>34301</v>
          </cell>
          <cell r="AA226" t="str">
            <v xml:space="preserve"> Gastos inherentes a la recaudación</v>
          </cell>
        </row>
        <row r="227">
          <cell r="Z227">
            <v>34401</v>
          </cell>
          <cell r="AA227" t="str">
            <v xml:space="preserve"> Seguro de responsabilidad patrimonial del Estado</v>
          </cell>
        </row>
        <row r="228">
          <cell r="Z228">
            <v>34501</v>
          </cell>
          <cell r="AA228" t="str">
            <v xml:space="preserve"> Seguros de bienes patrimoniales</v>
          </cell>
        </row>
        <row r="229">
          <cell r="Z229">
            <v>34601</v>
          </cell>
          <cell r="AA229" t="str">
            <v xml:space="preserve"> Almacenaje, embalaje y envase</v>
          </cell>
        </row>
        <row r="230">
          <cell r="Z230">
            <v>34701</v>
          </cell>
          <cell r="AA230" t="str">
            <v xml:space="preserve"> Fletes y maniobras</v>
          </cell>
        </row>
        <row r="231">
          <cell r="Z231">
            <v>34801</v>
          </cell>
          <cell r="AA231" t="str">
            <v xml:space="preserve"> Comisiones por ventas</v>
          </cell>
        </row>
        <row r="232">
          <cell r="Z232">
            <v>35101</v>
          </cell>
          <cell r="AA232" t="str">
            <v xml:space="preserve"> Mantenimiento y conservación de inmuebles para la prestación de servicios administrativos</v>
          </cell>
        </row>
        <row r="233">
          <cell r="Z233">
            <v>35102</v>
          </cell>
          <cell r="AA233" t="str">
            <v xml:space="preserve"> Mantenimiento y conservación de inmuebles para la prestación de servicios públicos</v>
          </cell>
        </row>
        <row r="234">
          <cell r="Z234">
            <v>35201</v>
          </cell>
          <cell r="AA234" t="str">
            <v xml:space="preserve"> Mantenimiento y conservación de mobiliario y equipo de administración</v>
          </cell>
        </row>
        <row r="235">
          <cell r="Z235">
            <v>35301</v>
          </cell>
          <cell r="AA235" t="str">
            <v xml:space="preserve"> Mantenimiento y conservación de bienes informáticos</v>
          </cell>
        </row>
        <row r="236">
          <cell r="Z236">
            <v>35401</v>
          </cell>
          <cell r="AA236" t="str">
            <v xml:space="preserve"> Instalación, reparación y mantenimiento de equipo e instrumental médico y de laboratorio</v>
          </cell>
        </row>
        <row r="237">
          <cell r="Z237">
            <v>35501</v>
          </cell>
          <cell r="AA237" t="str">
            <v xml:space="preserve"> Mantenimiento y conservación de vehículos terrestres, aéreos, marítimos, lacustres y fluviales</v>
          </cell>
        </row>
        <row r="238">
          <cell r="Z238">
            <v>35601</v>
          </cell>
          <cell r="AA238" t="str">
            <v xml:space="preserve"> Reparación y mantenimiento de equipo de defensa y seguridad</v>
          </cell>
        </row>
        <row r="239">
          <cell r="Z239">
            <v>35701</v>
          </cell>
          <cell r="AA239" t="str">
            <v xml:space="preserve"> Mantenimiento y conservación de maquinaria y equipo</v>
          </cell>
        </row>
        <row r="240">
          <cell r="Z240">
            <v>35702</v>
          </cell>
          <cell r="AA240" t="str">
            <v xml:space="preserve"> Mantenimiento y conservación de plantas e instalaciones productivas</v>
          </cell>
        </row>
        <row r="241">
          <cell r="Z241">
            <v>35801</v>
          </cell>
          <cell r="AA241" t="str">
            <v xml:space="preserve"> Servicios de lavandería, limpieza e higiene</v>
          </cell>
        </row>
        <row r="242">
          <cell r="Z242">
            <v>35901</v>
          </cell>
          <cell r="AA242" t="str">
            <v xml:space="preserve"> Servicios de jardinería y fumigación</v>
          </cell>
        </row>
        <row r="243">
          <cell r="Z243">
            <v>36101</v>
          </cell>
          <cell r="AA243" t="str">
            <v xml:space="preserve"> Difusión de mensajes sobre programas y actividades gubernamentales</v>
          </cell>
        </row>
        <row r="244">
          <cell r="Z244">
            <v>36201</v>
          </cell>
          <cell r="AA244" t="str">
            <v xml:space="preserve"> Difusión de mensajes comerciales para promover la venta de productos o servicios</v>
          </cell>
        </row>
        <row r="245">
          <cell r="Z245">
            <v>36901</v>
          </cell>
          <cell r="AA245" t="str">
            <v xml:space="preserve"> Servicios relacionados con monitoreo de información en medios masivos</v>
          </cell>
        </row>
        <row r="246">
          <cell r="Z246">
            <v>37101</v>
          </cell>
          <cell r="AA246" t="str">
            <v xml:space="preserve"> Pasajes aéreos nacionales para labores en campo y de supervisión</v>
          </cell>
        </row>
        <row r="247">
          <cell r="Z247">
            <v>37102</v>
          </cell>
          <cell r="AA247" t="str">
            <v xml:space="preserve"> Pasajes aéreos nacionales asociados a los programas de seguridad pública y nacional</v>
          </cell>
        </row>
        <row r="248">
          <cell r="Z248">
            <v>37103</v>
          </cell>
          <cell r="AA248" t="str">
            <v xml:space="preserve"> Pasajes aéreos nacionales asociados a desastres naturales</v>
          </cell>
        </row>
        <row r="249">
          <cell r="Z249">
            <v>37104</v>
          </cell>
          <cell r="AA249" t="str">
            <v xml:space="preserve"> Pasajes aéreos nacionales para servidores públicos de mando en el desempeño de comisiones y funciones oficiales</v>
          </cell>
        </row>
        <row r="250">
          <cell r="Z250">
            <v>37105</v>
          </cell>
          <cell r="AA250" t="str">
            <v xml:space="preserve"> Pasajes aéreos internacionales asociados a los programas de seguridad pública y nacional</v>
          </cell>
        </row>
        <row r="251">
          <cell r="Z251">
            <v>37106</v>
          </cell>
          <cell r="AA251" t="str">
            <v xml:space="preserve"> Pasajes aéreos internacionales para servidores públicos en el desempeño de comisiones y funciones oficiales</v>
          </cell>
        </row>
        <row r="252">
          <cell r="Z252">
            <v>37201</v>
          </cell>
          <cell r="AA252" t="str">
            <v xml:space="preserve"> Pasajes terrestres nacionales para labores en campo y de supervisión</v>
          </cell>
        </row>
        <row r="253">
          <cell r="Z253">
            <v>37202</v>
          </cell>
          <cell r="AA253" t="str">
            <v xml:space="preserve"> Pasajes terrestres nacionales asociados a los programas de seguridad pública y nacional</v>
          </cell>
        </row>
        <row r="254">
          <cell r="Z254">
            <v>37203</v>
          </cell>
          <cell r="AA254" t="str">
            <v xml:space="preserve"> Pasajes terrestres nacionales asociados a desastres naturales</v>
          </cell>
        </row>
        <row r="255">
          <cell r="Z255">
            <v>37204</v>
          </cell>
          <cell r="AA255" t="str">
            <v xml:space="preserve"> Pasajes terrestres nacionales para servidores públicos de mando en el desempeño de comisiones y funciones oficiales</v>
          </cell>
        </row>
        <row r="256">
          <cell r="Z256">
            <v>37205</v>
          </cell>
          <cell r="AA256" t="str">
            <v xml:space="preserve"> Pasajes terrestres internacionales asociados a los programas de seguridad pública y nacional</v>
          </cell>
        </row>
        <row r="257">
          <cell r="Z257">
            <v>37206</v>
          </cell>
          <cell r="AA257" t="str">
            <v xml:space="preserve"> Pasajes terrestres internacionales para servidores públicos en el desempeño de comisiones y funciones oficiales</v>
          </cell>
        </row>
        <row r="258">
          <cell r="Z258">
            <v>37301</v>
          </cell>
          <cell r="AA258" t="str">
            <v xml:space="preserve"> Pasajes marítimos, lacustres y fluviales para labores en campo y de supervisión</v>
          </cell>
        </row>
        <row r="259">
          <cell r="Z259">
            <v>37302</v>
          </cell>
          <cell r="AA259" t="str">
            <v xml:space="preserve"> Pasajes marítimos, lacustres y fluviales asociados a los programas de seguridad pública y nacional </v>
          </cell>
        </row>
        <row r="260">
          <cell r="Z260">
            <v>37303</v>
          </cell>
          <cell r="AA260" t="str">
            <v xml:space="preserve"> Pasajes marítimos, lacustres y fluviales asociados a desastres naturales </v>
          </cell>
        </row>
        <row r="261">
          <cell r="Z261">
            <v>37304</v>
          </cell>
          <cell r="AA261" t="str">
            <v xml:space="preserve"> Pasajes marítimos, lacustres y fluviales para servidores públicos de mando en el desempeño de comisiones y funciones oficiales</v>
          </cell>
        </row>
        <row r="262">
          <cell r="Z262">
            <v>37501</v>
          </cell>
          <cell r="AA262" t="str">
            <v xml:space="preserve"> Viáticos nacionales para labores en campo y de supervisión</v>
          </cell>
        </row>
        <row r="263">
          <cell r="Z263">
            <v>37502</v>
          </cell>
          <cell r="AA263" t="str">
            <v xml:space="preserve"> Viáticos nacionales asociados a los programas de seguridad pública y nacional</v>
          </cell>
        </row>
        <row r="264">
          <cell r="Z264">
            <v>37503</v>
          </cell>
          <cell r="AA264" t="str">
            <v xml:space="preserve"> Viáticos nacionales asociados a desastres naturales</v>
          </cell>
        </row>
        <row r="265">
          <cell r="Z265">
            <v>37504</v>
          </cell>
          <cell r="AA265" t="str">
            <v xml:space="preserve"> Viáticos nacionales para servidores públicos en el desempeño de funciones oficiales</v>
          </cell>
        </row>
        <row r="266">
          <cell r="Z266">
            <v>37601</v>
          </cell>
          <cell r="AA266" t="str">
            <v xml:space="preserve"> Viáticos en el extranjero asociados a los programas de seguridad pública y nacional</v>
          </cell>
        </row>
        <row r="267">
          <cell r="Z267">
            <v>37602</v>
          </cell>
          <cell r="AA267" t="str">
            <v xml:space="preserve"> Viáticos en el extranjero para servidores públicos en el desempeño de comisiones y funciones oficiales</v>
          </cell>
        </row>
        <row r="268">
          <cell r="Z268">
            <v>37701</v>
          </cell>
          <cell r="AA268" t="str">
            <v xml:space="preserve"> Instalación del personal federal</v>
          </cell>
        </row>
        <row r="269">
          <cell r="Z269">
            <v>37801</v>
          </cell>
          <cell r="AA269" t="str">
            <v xml:space="preserve"> Servicios integrales nacionales para servidores públicos en el desempeño de comisiones y funciones oficiales</v>
          </cell>
        </row>
        <row r="270">
          <cell r="Z270">
            <v>37802</v>
          </cell>
          <cell r="AA270" t="str">
            <v xml:space="preserve"> Servicios integrales en el extranjero para servidores públicos en el desempeño de comisiones y funciones oficiales</v>
          </cell>
        </row>
        <row r="271">
          <cell r="Z271">
            <v>37901</v>
          </cell>
          <cell r="AA271" t="str">
            <v xml:space="preserve"> Gastos para operativos y trabajos de campo en áreas rurales</v>
          </cell>
        </row>
        <row r="272">
          <cell r="Z272">
            <v>38101</v>
          </cell>
          <cell r="AA272" t="str">
            <v xml:space="preserve"> Gastos de ceremonial del titular del Ejecutivo Federal</v>
          </cell>
        </row>
        <row r="273">
          <cell r="Z273">
            <v>38102</v>
          </cell>
          <cell r="AA273" t="str">
            <v xml:space="preserve"> Gastos de ceremonial de los titulares de las dependencias y entidades</v>
          </cell>
        </row>
        <row r="274">
          <cell r="Z274">
            <v>38103</v>
          </cell>
          <cell r="AA274" t="str">
            <v xml:space="preserve"> Gastos inherentes a la investidura presidencial</v>
          </cell>
        </row>
        <row r="275">
          <cell r="Z275">
            <v>38201</v>
          </cell>
          <cell r="AA275" t="str">
            <v xml:space="preserve"> Gastos de orden social</v>
          </cell>
        </row>
        <row r="276">
          <cell r="Z276">
            <v>38301</v>
          </cell>
          <cell r="AA276" t="str">
            <v xml:space="preserve"> Congresos y convenciones</v>
          </cell>
        </row>
        <row r="277">
          <cell r="Z277">
            <v>38401</v>
          </cell>
          <cell r="AA277" t="str">
            <v xml:space="preserve"> Exposiciones</v>
          </cell>
        </row>
        <row r="278">
          <cell r="Z278">
            <v>38501</v>
          </cell>
          <cell r="AA278" t="str">
            <v xml:space="preserve"> Gastos para alimentación de servidores públicos de mando</v>
          </cell>
        </row>
        <row r="279">
          <cell r="Z279">
            <v>39101</v>
          </cell>
          <cell r="AA279" t="str">
            <v xml:space="preserve"> Funerales y pagas de defunción</v>
          </cell>
        </row>
        <row r="280">
          <cell r="Z280">
            <v>39201</v>
          </cell>
          <cell r="AA280" t="str">
            <v xml:space="preserve"> Impuestos y derechos de exportación</v>
          </cell>
        </row>
        <row r="281">
          <cell r="Z281">
            <v>39202</v>
          </cell>
          <cell r="AA281" t="str">
            <v xml:space="preserve"> Otros impuestos y derechos</v>
          </cell>
        </row>
        <row r="282">
          <cell r="Z282">
            <v>39301</v>
          </cell>
          <cell r="AA282" t="str">
            <v xml:space="preserve"> Impuestos y derechos de importación</v>
          </cell>
        </row>
        <row r="283">
          <cell r="Z283">
            <v>39401</v>
          </cell>
          <cell r="AA283" t="str">
            <v xml:space="preserve"> Erogaciones por resoluciones por autoridad competente</v>
          </cell>
        </row>
        <row r="284">
          <cell r="Z284">
            <v>39402</v>
          </cell>
          <cell r="AA284" t="str">
            <v xml:space="preserve"> Indemnizaciones por expropiación de predios</v>
          </cell>
        </row>
        <row r="285">
          <cell r="Z285">
            <v>39501</v>
          </cell>
          <cell r="AA285" t="str">
            <v xml:space="preserve"> Penas, multas, accesorios y actualizaciones</v>
          </cell>
        </row>
        <row r="286">
          <cell r="Z286">
            <v>39601</v>
          </cell>
          <cell r="AA286" t="str">
            <v xml:space="preserve"> Pérdidas del erario federal</v>
          </cell>
        </row>
        <row r="287">
          <cell r="Z287">
            <v>39602</v>
          </cell>
          <cell r="AA287" t="str">
            <v xml:space="preserve"> Otros gastos por responsabilidades</v>
          </cell>
        </row>
        <row r="288">
          <cell r="Z288">
            <v>39701</v>
          </cell>
          <cell r="AA288" t="str">
            <v xml:space="preserve"> Erogaciones por pago de utilidades</v>
          </cell>
        </row>
        <row r="289">
          <cell r="Z289">
            <v>39801</v>
          </cell>
          <cell r="AA289" t="str">
            <v xml:space="preserve"> Impuesto sobre nóminas</v>
          </cell>
        </row>
        <row r="290">
          <cell r="Z290">
            <v>39901</v>
          </cell>
          <cell r="AA290" t="str">
            <v xml:space="preserve"> Gastos de las Comisiones Internacionales de Límites y Aguas</v>
          </cell>
        </row>
        <row r="291">
          <cell r="Z291">
            <v>39902</v>
          </cell>
          <cell r="AA291" t="str">
            <v xml:space="preserve"> Gastos de las oficinas del Servicio Exterior Mexicano</v>
          </cell>
        </row>
        <row r="292">
          <cell r="Z292">
            <v>39904</v>
          </cell>
          <cell r="AA292" t="str">
            <v xml:space="preserve"> Participaciones en Órganos de Gobierno</v>
          </cell>
        </row>
        <row r="293">
          <cell r="Z293">
            <v>39905</v>
          </cell>
          <cell r="AA293" t="str">
            <v xml:space="preserve"> Actividades de Coordinación con el Presidente Electo</v>
          </cell>
        </row>
        <row r="294">
          <cell r="Z294">
            <v>39906</v>
          </cell>
          <cell r="AA294" t="str">
            <v xml:space="preserve"> Servicios Corporativos prestados por las Entidades Paraestatales a sus Organismos</v>
          </cell>
        </row>
        <row r="295">
          <cell r="Z295">
            <v>39907</v>
          </cell>
          <cell r="AA295" t="str">
            <v xml:space="preserve"> Servicios prestados entre Organismos de una Entidad Paraestatal</v>
          </cell>
        </row>
        <row r="296">
          <cell r="Z296">
            <v>39908</v>
          </cell>
          <cell r="AA296" t="str">
            <v xml:space="preserve"> Erogaciones por cuenta de terceros</v>
          </cell>
        </row>
        <row r="297">
          <cell r="Z297">
            <v>39909</v>
          </cell>
          <cell r="AA297" t="str">
            <v xml:space="preserve"> Erogaciones recuperables</v>
          </cell>
        </row>
        <row r="298">
          <cell r="Z298">
            <v>39910</v>
          </cell>
          <cell r="AA298" t="str">
            <v xml:space="preserve"> Apertura de Fondo Rotatorio</v>
          </cell>
        </row>
        <row r="299">
          <cell r="Z299">
            <v>43401</v>
          </cell>
          <cell r="AA299" t="str">
            <v>Subsidios a la prestación de servicios públicos</v>
          </cell>
        </row>
        <row r="300">
          <cell r="Z300">
            <v>44105</v>
          </cell>
          <cell r="AA300" t="str">
            <v>Apoyo a voluntarios que participan en diversos programas federales</v>
          </cell>
        </row>
        <row r="301">
          <cell r="Z301">
            <v>44801</v>
          </cell>
          <cell r="AA301" t="str">
            <v>Mercancías para su distribución a la población</v>
          </cell>
        </row>
        <row r="302">
          <cell r="Z302">
            <v>43801</v>
          </cell>
          <cell r="AA302" t="str">
            <v>Subsidios a Entidades Federativas y Municipios</v>
          </cell>
        </row>
        <row r="303">
          <cell r="Z303">
            <v>1000</v>
          </cell>
          <cell r="AA303" t="str">
            <v>Servicios Personales</v>
          </cell>
        </row>
        <row r="304">
          <cell r="Z304">
            <v>2000</v>
          </cell>
          <cell r="AA304" t="str">
            <v>Materiales y suministros</v>
          </cell>
        </row>
        <row r="305">
          <cell r="Z305">
            <v>3000</v>
          </cell>
          <cell r="AA305" t="str">
            <v>Servicios Generales</v>
          </cell>
        </row>
        <row r="306">
          <cell r="Z306">
            <v>4000</v>
          </cell>
          <cell r="AA306" t="str">
            <v>Transf., Asig., Subsidios y Otras Ayudas</v>
          </cell>
        </row>
        <row r="307">
          <cell r="Z307">
            <v>5000</v>
          </cell>
          <cell r="AA307" t="str">
            <v>Bienes Muebles e Inmuebles</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S"/>
      <sheetName val="METAS"/>
    </sheetNames>
    <sheetDataSet>
      <sheetData sheetId="0">
        <row r="6">
          <cell r="D6" t="str">
            <v>ENERO</v>
          </cell>
        </row>
        <row r="7">
          <cell r="D7" t="str">
            <v>ENERO - FEBRERO</v>
          </cell>
        </row>
        <row r="8">
          <cell r="D8" t="str">
            <v>ENERO - MARZO</v>
          </cell>
        </row>
        <row r="9">
          <cell r="D9" t="str">
            <v>ENERO - ABRIL</v>
          </cell>
        </row>
        <row r="10">
          <cell r="D10" t="str">
            <v>ENERO - MAYO</v>
          </cell>
        </row>
        <row r="11">
          <cell r="D11" t="str">
            <v>ENERO - JUNIO</v>
          </cell>
        </row>
        <row r="12">
          <cell r="D12" t="str">
            <v>ENERO - JULIO</v>
          </cell>
        </row>
        <row r="13">
          <cell r="D13" t="str">
            <v>ENERO - AGOSTO</v>
          </cell>
        </row>
        <row r="14">
          <cell r="D14" t="str">
            <v>ENERO - SEPTIEMBRE</v>
          </cell>
        </row>
        <row r="15">
          <cell r="D15" t="str">
            <v>ENERO - OCTUBRE</v>
          </cell>
        </row>
        <row r="16">
          <cell r="D16" t="str">
            <v>ENERO - NOVIEMBRE</v>
          </cell>
        </row>
        <row r="17">
          <cell r="D17" t="str">
            <v>ENERO - DICIEMBRE</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3">
    <pageSetUpPr fitToPage="1"/>
  </sheetPr>
  <dimension ref="A1:AF2820"/>
  <sheetViews>
    <sheetView showGridLines="0" topLeftCell="A27" zoomScale="70" zoomScaleNormal="70" zoomScaleSheetLayoutView="95" workbookViewId="0">
      <selection activeCell="Y45" sqref="Y45:AD46"/>
    </sheetView>
  </sheetViews>
  <sheetFormatPr baseColWidth="10" defaultColWidth="11.42578125" defaultRowHeight="15"/>
  <cols>
    <col min="1" max="1" width="3.5703125" style="1" customWidth="1"/>
    <col min="2" max="2" width="16" style="1" customWidth="1"/>
    <col min="3" max="4" width="12.42578125" style="1" customWidth="1"/>
    <col min="5" max="5" width="11.28515625" style="1" customWidth="1"/>
    <col min="6" max="7" width="12.42578125" style="1" customWidth="1"/>
    <col min="8" max="8" width="11.28515625" style="1" customWidth="1"/>
    <col min="9" max="9" width="1.28515625" style="1" customWidth="1"/>
    <col min="10" max="10" width="14.5703125" style="1" customWidth="1"/>
    <col min="11" max="11" width="17.7109375" style="1" customWidth="1"/>
    <col min="12" max="15" width="14.5703125" style="1" customWidth="1"/>
    <col min="16" max="16" width="2" style="1" customWidth="1"/>
    <col min="17" max="17" width="16.7109375" style="1" customWidth="1"/>
    <col min="18" max="19" width="12.42578125" style="1" customWidth="1"/>
    <col min="20" max="20" width="15.5703125" style="1" customWidth="1"/>
    <col min="21" max="22" width="12.42578125" style="1" customWidth="1"/>
    <col min="23" max="23" width="14.7109375" style="1" customWidth="1"/>
    <col min="24" max="24" width="1.7109375" style="1" customWidth="1"/>
    <col min="25" max="30" width="14.5703125" style="1" customWidth="1"/>
    <col min="31" max="31" width="4.42578125" style="1" customWidth="1"/>
    <col min="32" max="16384" width="11.42578125" style="1"/>
  </cols>
  <sheetData>
    <row r="1" spans="1:32" ht="16.5" customHeight="1">
      <c r="B1" s="2"/>
      <c r="C1" s="2"/>
      <c r="D1" s="2"/>
      <c r="E1" s="2"/>
      <c r="F1" s="2"/>
      <c r="G1" s="2"/>
      <c r="H1" s="2"/>
      <c r="I1" s="2"/>
      <c r="J1" s="2"/>
      <c r="K1" s="2"/>
      <c r="L1" s="2"/>
      <c r="M1" s="2"/>
      <c r="N1" s="2"/>
      <c r="O1" s="2"/>
      <c r="P1" s="2"/>
      <c r="Q1" s="2"/>
      <c r="R1" s="2"/>
      <c r="S1" s="2"/>
      <c r="T1" s="2"/>
      <c r="U1" s="2"/>
      <c r="V1" s="2"/>
      <c r="W1" s="2"/>
      <c r="X1" s="2"/>
      <c r="Y1" s="2"/>
      <c r="Z1" s="2"/>
    </row>
    <row r="2" spans="1:32" ht="27">
      <c r="B2" s="44"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row>
    <row r="3" spans="1:32" ht="24.75" customHeight="1">
      <c r="P3" s="3"/>
    </row>
    <row r="4" spans="1:32" ht="30" customHeight="1">
      <c r="B4" s="289" t="s">
        <v>1</v>
      </c>
      <c r="C4" s="289"/>
      <c r="D4" s="289"/>
      <c r="E4" s="289"/>
      <c r="F4" s="289"/>
      <c r="G4" s="289"/>
      <c r="H4" s="289"/>
      <c r="I4" s="289"/>
      <c r="J4" s="289"/>
      <c r="K4" s="289"/>
      <c r="L4" s="289"/>
      <c r="M4" s="289"/>
      <c r="N4" s="289"/>
      <c r="O4" s="289"/>
      <c r="P4" s="3"/>
      <c r="Q4" s="134" t="s">
        <v>2</v>
      </c>
      <c r="R4" s="135"/>
      <c r="S4" s="46"/>
      <c r="T4" s="46"/>
      <c r="U4" s="46"/>
      <c r="V4" s="46"/>
      <c r="W4" s="47"/>
      <c r="X4" s="4"/>
      <c r="AE4" s="3"/>
    </row>
    <row r="5" spans="1:32" ht="23.25" customHeight="1">
      <c r="B5" s="5"/>
      <c r="C5" s="5"/>
      <c r="D5" s="5"/>
      <c r="E5" s="5"/>
      <c r="F5" s="5"/>
      <c r="G5" s="5"/>
      <c r="H5" s="5"/>
      <c r="I5" s="5"/>
      <c r="J5" s="5"/>
      <c r="K5" s="5"/>
      <c r="L5" s="5"/>
      <c r="M5" s="5"/>
      <c r="N5" s="5"/>
      <c r="O5" s="5"/>
      <c r="P5" s="3"/>
      <c r="Q5" s="279" t="s">
        <v>3</v>
      </c>
      <c r="R5" s="126" t="s">
        <v>4</v>
      </c>
      <c r="S5" s="126"/>
      <c r="T5" s="126"/>
      <c r="U5" s="126" t="s">
        <v>5</v>
      </c>
      <c r="V5" s="126"/>
      <c r="W5" s="127"/>
      <c r="X5" s="4"/>
      <c r="AE5" s="3"/>
    </row>
    <row r="6" spans="1:32" ht="41.25" customHeight="1">
      <c r="B6" s="42" t="s">
        <v>6</v>
      </c>
      <c r="C6" s="292" t="s">
        <v>127</v>
      </c>
      <c r="D6" s="292"/>
      <c r="E6" s="292"/>
      <c r="F6" s="8"/>
      <c r="G6" s="8"/>
      <c r="H6" s="9"/>
      <c r="I6" s="9"/>
      <c r="J6" s="10"/>
      <c r="K6" s="43" t="s">
        <v>106</v>
      </c>
      <c r="L6" s="41" t="s">
        <v>154</v>
      </c>
      <c r="M6" s="7"/>
      <c r="N6" s="7"/>
      <c r="O6" s="12"/>
      <c r="P6" s="3"/>
      <c r="Q6" s="279"/>
      <c r="R6" s="128" t="s">
        <v>7</v>
      </c>
      <c r="S6" s="128" t="s">
        <v>8</v>
      </c>
      <c r="T6" s="128" t="s">
        <v>9</v>
      </c>
      <c r="U6" s="128" t="s">
        <v>7</v>
      </c>
      <c r="V6" s="128" t="s">
        <v>8</v>
      </c>
      <c r="W6" s="129" t="s">
        <v>10</v>
      </c>
      <c r="X6" s="4"/>
    </row>
    <row r="7" spans="1:32" ht="30" customHeight="1">
      <c r="B7" s="13"/>
      <c r="C7" s="13"/>
      <c r="D7" s="14" t="s">
        <v>11</v>
      </c>
      <c r="E7" s="13"/>
      <c r="F7" s="5"/>
      <c r="Q7" s="130" t="s">
        <v>12</v>
      </c>
      <c r="R7" s="26">
        <f>C15+C24+C33+R15+R24+R33</f>
        <v>1290</v>
      </c>
      <c r="S7" s="27">
        <f>+D15+S15+D24+S24+D33+S33</f>
        <v>319</v>
      </c>
      <c r="T7" s="28">
        <f>IFERROR(S7/R7,0)</f>
        <v>0.24728682170542635</v>
      </c>
      <c r="U7" s="26">
        <f>F15+F24+F33+U15+U24+U33</f>
        <v>371</v>
      </c>
      <c r="V7" s="27">
        <f>+G15+V15+G24+V24+G33+V33</f>
        <v>152</v>
      </c>
      <c r="W7" s="29">
        <f>IFERROR(V7/U7,0)</f>
        <v>0.40970350404312667</v>
      </c>
      <c r="X7" s="4"/>
    </row>
    <row r="8" spans="1:32" ht="30" customHeight="1">
      <c r="B8" s="290" t="s">
        <v>13</v>
      </c>
      <c r="C8" s="290"/>
      <c r="D8" s="290"/>
      <c r="E8" s="290"/>
      <c r="F8" s="290"/>
      <c r="G8" s="290"/>
      <c r="H8" s="290"/>
      <c r="I8" s="290"/>
      <c r="J8" s="290"/>
      <c r="K8" s="290"/>
      <c r="L8" s="290"/>
      <c r="M8" s="290"/>
      <c r="N8" s="290"/>
      <c r="O8" s="290"/>
      <c r="Q8" s="130" t="s">
        <v>14</v>
      </c>
      <c r="R8" s="26">
        <f t="shared" ref="R8:R9" si="0">C16+C25+C34+R16+R25+R34</f>
        <v>900</v>
      </c>
      <c r="S8" s="27">
        <f t="shared" ref="S8" si="1">+D16+S16+D25+S25+D34+S34</f>
        <v>775</v>
      </c>
      <c r="T8" s="28">
        <f>IFERROR(S8/R8,0)</f>
        <v>0.86111111111111116</v>
      </c>
      <c r="U8" s="26">
        <f t="shared" ref="U8:U9" si="2">F16+F25+F34+U16+U25+U34</f>
        <v>109</v>
      </c>
      <c r="V8" s="27">
        <f t="shared" ref="V8" si="3">+G16+V16+G25+V25+G34+V34</f>
        <v>269</v>
      </c>
      <c r="W8" s="29">
        <f>IFERROR(V8/U8,0)</f>
        <v>2.4678899082568808</v>
      </c>
      <c r="X8" s="4"/>
    </row>
    <row r="9" spans="1:32" ht="36.75" customHeight="1">
      <c r="B9" s="291" t="s">
        <v>102</v>
      </c>
      <c r="C9" s="291"/>
      <c r="D9" s="291"/>
      <c r="E9" s="291"/>
      <c r="F9" s="291"/>
      <c r="G9" s="291"/>
      <c r="H9" s="291"/>
      <c r="I9" s="291"/>
      <c r="J9" s="291"/>
      <c r="K9" s="291"/>
      <c r="L9" s="291"/>
      <c r="M9" s="291"/>
      <c r="N9" s="291"/>
      <c r="O9" s="291"/>
      <c r="P9" s="4"/>
      <c r="Q9" s="130" t="s">
        <v>15</v>
      </c>
      <c r="R9" s="26">
        <f t="shared" si="0"/>
        <v>2530</v>
      </c>
      <c r="S9" s="27">
        <f t="shared" ref="S9" si="4">+D17+S17+D26+S26+D35+S35</f>
        <v>1924</v>
      </c>
      <c r="T9" s="28">
        <f>IFERROR(S9/R9,0)</f>
        <v>0.76047430830039531</v>
      </c>
      <c r="U9" s="26">
        <f t="shared" si="2"/>
        <v>302</v>
      </c>
      <c r="V9" s="27">
        <f t="shared" ref="V9" si="5">+G17+V17+G26+V26+G35+V35</f>
        <v>606</v>
      </c>
      <c r="W9" s="29">
        <f>IFERROR(V9/U9,0)</f>
        <v>2.0066225165562912</v>
      </c>
      <c r="X9" s="4"/>
    </row>
    <row r="10" spans="1:32" ht="36.75" customHeight="1">
      <c r="B10" s="291"/>
      <c r="C10" s="291"/>
      <c r="D10" s="291"/>
      <c r="E10" s="291"/>
      <c r="F10" s="291"/>
      <c r="G10" s="291"/>
      <c r="H10" s="291"/>
      <c r="I10" s="291"/>
      <c r="J10" s="291"/>
      <c r="K10" s="291"/>
      <c r="L10" s="291"/>
      <c r="M10" s="291"/>
      <c r="N10" s="291"/>
      <c r="O10" s="291"/>
      <c r="P10" s="4"/>
      <c r="Q10" s="131" t="s">
        <v>16</v>
      </c>
      <c r="R10" s="30">
        <f>SUM(R7:R9)</f>
        <v>4720</v>
      </c>
      <c r="S10" s="31">
        <f>SUM(S7:S9)</f>
        <v>3018</v>
      </c>
      <c r="T10" s="32">
        <f>IFERROR(S10/R10,0)</f>
        <v>0.639406779661017</v>
      </c>
      <c r="U10" s="30">
        <f>SUM(U7:U9)</f>
        <v>782</v>
      </c>
      <c r="V10" s="31">
        <f>SUM(V7:V9)</f>
        <v>1027</v>
      </c>
      <c r="W10" s="33">
        <f>IFERROR(V10/U10,0)</f>
        <v>1.3132992327365729</v>
      </c>
      <c r="X10" s="4"/>
    </row>
    <row r="11" spans="1:32" ht="36.75" customHeight="1">
      <c r="B11" s="291"/>
      <c r="C11" s="291"/>
      <c r="D11" s="291"/>
      <c r="E11" s="291"/>
      <c r="F11" s="291"/>
      <c r="G11" s="291"/>
      <c r="H11" s="291"/>
      <c r="I11" s="291"/>
      <c r="J11" s="291"/>
      <c r="K11" s="291"/>
      <c r="L11" s="291"/>
      <c r="M11" s="291"/>
      <c r="N11" s="291"/>
      <c r="O11" s="291"/>
      <c r="P11" s="4"/>
      <c r="Q11" s="4"/>
      <c r="R11" s="4"/>
      <c r="S11" s="4"/>
      <c r="T11" s="4"/>
      <c r="U11" s="4"/>
      <c r="V11" s="4"/>
      <c r="W11" s="4"/>
      <c r="X11" s="4"/>
      <c r="AE11" s="4"/>
      <c r="AF11" s="4"/>
    </row>
    <row r="12" spans="1:32" ht="26.25" customHeight="1">
      <c r="B12" s="134" t="s">
        <v>17</v>
      </c>
      <c r="C12" s="46"/>
      <c r="D12" s="46"/>
      <c r="E12" s="46"/>
      <c r="F12" s="46"/>
      <c r="G12" s="46"/>
      <c r="H12" s="47"/>
      <c r="J12" s="273" t="s">
        <v>18</v>
      </c>
      <c r="K12" s="274"/>
      <c r="L12" s="274"/>
      <c r="M12" s="274"/>
      <c r="N12" s="274"/>
      <c r="O12" s="275"/>
      <c r="P12" s="4"/>
      <c r="Q12" s="134" t="s">
        <v>19</v>
      </c>
      <c r="R12" s="46"/>
      <c r="S12" s="46"/>
      <c r="T12" s="46"/>
      <c r="U12" s="46"/>
      <c r="V12" s="46"/>
      <c r="W12" s="47"/>
      <c r="Y12" s="273" t="s">
        <v>18</v>
      </c>
      <c r="Z12" s="274"/>
      <c r="AA12" s="274"/>
      <c r="AB12" s="274"/>
      <c r="AC12" s="274"/>
      <c r="AD12" s="275"/>
    </row>
    <row r="13" spans="1:32" ht="24.75" customHeight="1">
      <c r="B13" s="279" t="s">
        <v>3</v>
      </c>
      <c r="C13" s="126" t="s">
        <v>4</v>
      </c>
      <c r="D13" s="126"/>
      <c r="E13" s="126"/>
      <c r="F13" s="126" t="s">
        <v>5</v>
      </c>
      <c r="G13" s="126"/>
      <c r="H13" s="127"/>
      <c r="J13" s="276"/>
      <c r="K13" s="277"/>
      <c r="L13" s="277"/>
      <c r="M13" s="277"/>
      <c r="N13" s="277"/>
      <c r="O13" s="278"/>
      <c r="P13" s="4"/>
      <c r="Q13" s="279" t="s">
        <v>3</v>
      </c>
      <c r="R13" s="126" t="s">
        <v>4</v>
      </c>
      <c r="S13" s="126"/>
      <c r="T13" s="126"/>
      <c r="U13" s="126" t="s">
        <v>5</v>
      </c>
      <c r="V13" s="126"/>
      <c r="W13" s="127"/>
      <c r="Y13" s="276"/>
      <c r="Z13" s="277"/>
      <c r="AA13" s="277"/>
      <c r="AB13" s="277"/>
      <c r="AC13" s="277"/>
      <c r="AD13" s="278"/>
    </row>
    <row r="14" spans="1:32" ht="37.5" customHeight="1">
      <c r="A14" s="4"/>
      <c r="B14" s="279"/>
      <c r="C14" s="128" t="s">
        <v>7</v>
      </c>
      <c r="D14" s="128" t="s">
        <v>8</v>
      </c>
      <c r="E14" s="128" t="s">
        <v>20</v>
      </c>
      <c r="F14" s="128" t="s">
        <v>7</v>
      </c>
      <c r="G14" s="128" t="s">
        <v>8</v>
      </c>
      <c r="H14" s="129" t="s">
        <v>20</v>
      </c>
      <c r="J14" s="280" t="s">
        <v>160</v>
      </c>
      <c r="K14" s="281"/>
      <c r="L14" s="281"/>
      <c r="M14" s="281"/>
      <c r="N14" s="281"/>
      <c r="O14" s="282"/>
      <c r="P14" s="4"/>
      <c r="Q14" s="279"/>
      <c r="R14" s="132" t="s">
        <v>7</v>
      </c>
      <c r="S14" s="132" t="s">
        <v>8</v>
      </c>
      <c r="T14" s="132" t="s">
        <v>20</v>
      </c>
      <c r="U14" s="132" t="s">
        <v>7</v>
      </c>
      <c r="V14" s="132" t="s">
        <v>8</v>
      </c>
      <c r="W14" s="133" t="s">
        <v>20</v>
      </c>
      <c r="Y14" s="280" t="s">
        <v>161</v>
      </c>
      <c r="Z14" s="281"/>
      <c r="AA14" s="281"/>
      <c r="AB14" s="281"/>
      <c r="AC14" s="281"/>
      <c r="AD14" s="282"/>
    </row>
    <row r="15" spans="1:32" ht="30" customHeight="1">
      <c r="A15" s="4"/>
      <c r="B15" s="130" t="s">
        <v>12</v>
      </c>
      <c r="C15" s="34">
        <v>940</v>
      </c>
      <c r="D15" s="27">
        <v>272</v>
      </c>
      <c r="E15" s="35">
        <f>IFERROR(D15/C15,0)</f>
        <v>0.28936170212765955</v>
      </c>
      <c r="F15" s="34">
        <v>257</v>
      </c>
      <c r="G15" s="27">
        <v>132</v>
      </c>
      <c r="H15" s="36">
        <f>IFERROR(G15/F15,0)</f>
        <v>0.51361867704280151</v>
      </c>
      <c r="J15" s="283"/>
      <c r="K15" s="284"/>
      <c r="L15" s="284"/>
      <c r="M15" s="284"/>
      <c r="N15" s="284"/>
      <c r="O15" s="285"/>
      <c r="P15" s="4"/>
      <c r="Q15" s="130" t="s">
        <v>12</v>
      </c>
      <c r="R15" s="34">
        <v>330</v>
      </c>
      <c r="S15" s="27">
        <v>33</v>
      </c>
      <c r="T15" s="35">
        <f>IFERROR(S15/R15,0)</f>
        <v>0.1</v>
      </c>
      <c r="U15" s="34">
        <v>112</v>
      </c>
      <c r="V15" s="27">
        <v>17</v>
      </c>
      <c r="W15" s="36">
        <f>IFERROR(V15/U15,0)</f>
        <v>0.15178571428571427</v>
      </c>
      <c r="Y15" s="283"/>
      <c r="Z15" s="284"/>
      <c r="AA15" s="284"/>
      <c r="AB15" s="284"/>
      <c r="AC15" s="284"/>
      <c r="AD15" s="285"/>
    </row>
    <row r="16" spans="1:32" ht="30" customHeight="1">
      <c r="A16" s="4"/>
      <c r="B16" s="130" t="s">
        <v>14</v>
      </c>
      <c r="C16" s="34">
        <v>761</v>
      </c>
      <c r="D16" s="27">
        <v>704</v>
      </c>
      <c r="E16" s="35">
        <f>IFERROR(D16/C16,0)</f>
        <v>0.92509855453350853</v>
      </c>
      <c r="F16" s="34">
        <v>77</v>
      </c>
      <c r="G16" s="27">
        <v>248</v>
      </c>
      <c r="H16" s="36">
        <f>IFERROR(G16/F16,0)</f>
        <v>3.220779220779221</v>
      </c>
      <c r="J16" s="283"/>
      <c r="K16" s="284"/>
      <c r="L16" s="284"/>
      <c r="M16" s="284"/>
      <c r="N16" s="284"/>
      <c r="O16" s="285"/>
      <c r="P16" s="4"/>
      <c r="Q16" s="130" t="s">
        <v>14</v>
      </c>
      <c r="R16" s="34">
        <v>110</v>
      </c>
      <c r="S16" s="27">
        <v>26</v>
      </c>
      <c r="T16" s="35">
        <f>IFERROR(S16/R16,0)</f>
        <v>0.23636363636363636</v>
      </c>
      <c r="U16" s="34">
        <v>28</v>
      </c>
      <c r="V16" s="27">
        <v>4</v>
      </c>
      <c r="W16" s="36">
        <f>IFERROR(V16/U16,0)</f>
        <v>0.14285714285714285</v>
      </c>
      <c r="Y16" s="283"/>
      <c r="Z16" s="284"/>
      <c r="AA16" s="284"/>
      <c r="AB16" s="284"/>
      <c r="AC16" s="284"/>
      <c r="AD16" s="285"/>
    </row>
    <row r="17" spans="1:30" ht="30" customHeight="1">
      <c r="A17" s="4"/>
      <c r="B17" s="130" t="s">
        <v>15</v>
      </c>
      <c r="C17" s="34">
        <v>2400</v>
      </c>
      <c r="D17" s="27">
        <v>1869</v>
      </c>
      <c r="E17" s="35">
        <f>IFERROR(D17/C17,0)</f>
        <v>0.77875000000000005</v>
      </c>
      <c r="F17" s="34">
        <v>265</v>
      </c>
      <c r="G17" s="27">
        <v>597</v>
      </c>
      <c r="H17" s="36">
        <f>IFERROR(G17/F17,0)</f>
        <v>2.2528301886792454</v>
      </c>
      <c r="J17" s="283"/>
      <c r="K17" s="284"/>
      <c r="L17" s="284"/>
      <c r="M17" s="284"/>
      <c r="N17" s="284"/>
      <c r="O17" s="285"/>
      <c r="P17" s="4"/>
      <c r="Q17" s="130" t="s">
        <v>15</v>
      </c>
      <c r="R17" s="34">
        <v>110</v>
      </c>
      <c r="S17" s="27">
        <v>8</v>
      </c>
      <c r="T17" s="35">
        <f>IFERROR(S17/R17,0)</f>
        <v>7.2727272727272724E-2</v>
      </c>
      <c r="U17" s="34">
        <v>33</v>
      </c>
      <c r="V17" s="27">
        <v>3</v>
      </c>
      <c r="W17" s="36">
        <f>IFERROR(V17/U17,0)</f>
        <v>9.0909090909090912E-2</v>
      </c>
      <c r="Y17" s="283"/>
      <c r="Z17" s="284"/>
      <c r="AA17" s="284"/>
      <c r="AB17" s="284"/>
      <c r="AC17" s="284"/>
      <c r="AD17" s="285"/>
    </row>
    <row r="18" spans="1:30" ht="30" customHeight="1">
      <c r="A18" s="4"/>
      <c r="B18" s="131" t="s">
        <v>16</v>
      </c>
      <c r="C18" s="37">
        <f>+SUM(C15:C17)</f>
        <v>4101</v>
      </c>
      <c r="D18" s="38">
        <f>+SUM(D15:D17)</f>
        <v>2845</v>
      </c>
      <c r="E18" s="39">
        <f>IFERROR(D18/C18,0)</f>
        <v>0.69373323579614732</v>
      </c>
      <c r="F18" s="37">
        <f>+SUM(F15:F17)</f>
        <v>599</v>
      </c>
      <c r="G18" s="38">
        <f>+SUM(G15:G17)</f>
        <v>977</v>
      </c>
      <c r="H18" s="40">
        <f>IFERROR(G18/F18,0)</f>
        <v>1.6310517529215358</v>
      </c>
      <c r="J18" s="286"/>
      <c r="K18" s="287"/>
      <c r="L18" s="287"/>
      <c r="M18" s="287"/>
      <c r="N18" s="287"/>
      <c r="O18" s="288"/>
      <c r="P18" s="4"/>
      <c r="Q18" s="131" t="s">
        <v>16</v>
      </c>
      <c r="R18" s="37">
        <f>SUM(R15:R17)</f>
        <v>550</v>
      </c>
      <c r="S18" s="38">
        <f>SUM(S15:S17)</f>
        <v>67</v>
      </c>
      <c r="T18" s="39">
        <f>IFERROR(S18/R18,0)</f>
        <v>0.12181818181818181</v>
      </c>
      <c r="U18" s="37">
        <f>SUM(U15:U17)</f>
        <v>173</v>
      </c>
      <c r="V18" s="38">
        <f>SUM(V15:V17)</f>
        <v>24</v>
      </c>
      <c r="W18" s="40">
        <f>IFERROR(V18/U18,0)</f>
        <v>0.13872832369942195</v>
      </c>
      <c r="Y18" s="286"/>
      <c r="Z18" s="287"/>
      <c r="AA18" s="287"/>
      <c r="AB18" s="287"/>
      <c r="AC18" s="287"/>
      <c r="AD18" s="288"/>
    </row>
    <row r="19" spans="1:30">
      <c r="A19" s="4"/>
      <c r="B19" s="293" t="s">
        <v>98</v>
      </c>
      <c r="C19" s="293"/>
      <c r="D19" s="293"/>
      <c r="E19" s="293"/>
      <c r="F19" s="293"/>
      <c r="G19" s="293"/>
      <c r="H19" s="293"/>
      <c r="Q19" s="293" t="s">
        <v>98</v>
      </c>
      <c r="R19" s="293"/>
      <c r="S19" s="293"/>
      <c r="T19" s="293"/>
      <c r="U19" s="293"/>
      <c r="V19" s="293"/>
      <c r="W19" s="293"/>
    </row>
    <row r="20" spans="1:30" ht="15.75">
      <c r="A20" s="4"/>
      <c r="B20" s="25"/>
      <c r="C20" s="4"/>
      <c r="D20" s="4"/>
      <c r="E20" s="4"/>
      <c r="F20" s="4"/>
      <c r="G20" s="4"/>
      <c r="H20" s="4"/>
      <c r="I20" s="4"/>
      <c r="J20" s="4"/>
    </row>
    <row r="21" spans="1:30" ht="26.25" customHeight="1">
      <c r="A21" s="4"/>
      <c r="B21" s="134" t="s">
        <v>21</v>
      </c>
      <c r="C21" s="46"/>
      <c r="D21" s="46"/>
      <c r="E21" s="135"/>
      <c r="F21" s="46"/>
      <c r="G21" s="46"/>
      <c r="H21" s="47"/>
      <c r="I21" s="4"/>
      <c r="J21" s="273" t="s">
        <v>18</v>
      </c>
      <c r="K21" s="274"/>
      <c r="L21" s="274"/>
      <c r="M21" s="274"/>
      <c r="N21" s="274"/>
      <c r="O21" s="275"/>
      <c r="Q21" s="134" t="s">
        <v>22</v>
      </c>
      <c r="R21" s="46"/>
      <c r="S21" s="46"/>
      <c r="T21" s="46"/>
      <c r="U21" s="46"/>
      <c r="V21" s="46"/>
      <c r="W21" s="47"/>
      <c r="Y21" s="273" t="s">
        <v>18</v>
      </c>
      <c r="Z21" s="274"/>
      <c r="AA21" s="274"/>
      <c r="AB21" s="274"/>
      <c r="AC21" s="274"/>
      <c r="AD21" s="275"/>
    </row>
    <row r="22" spans="1:30" ht="21.75" customHeight="1">
      <c r="A22" s="4"/>
      <c r="B22" s="279" t="s">
        <v>3</v>
      </c>
      <c r="C22" s="126" t="s">
        <v>4</v>
      </c>
      <c r="D22" s="126"/>
      <c r="E22" s="126"/>
      <c r="F22" s="126" t="s">
        <v>5</v>
      </c>
      <c r="G22" s="126"/>
      <c r="H22" s="127"/>
      <c r="J22" s="276"/>
      <c r="K22" s="277"/>
      <c r="L22" s="277"/>
      <c r="M22" s="277"/>
      <c r="N22" s="277"/>
      <c r="O22" s="278"/>
      <c r="P22" s="4"/>
      <c r="Q22" s="294" t="s">
        <v>3</v>
      </c>
      <c r="R22" s="126" t="s">
        <v>4</v>
      </c>
      <c r="S22" s="126"/>
      <c r="T22" s="126"/>
      <c r="U22" s="126" t="s">
        <v>5</v>
      </c>
      <c r="V22" s="126"/>
      <c r="W22" s="127"/>
      <c r="Y22" s="276"/>
      <c r="Z22" s="277"/>
      <c r="AA22" s="277"/>
      <c r="AB22" s="277"/>
      <c r="AC22" s="277"/>
      <c r="AD22" s="278"/>
    </row>
    <row r="23" spans="1:30" ht="34.5" customHeight="1">
      <c r="A23" s="4"/>
      <c r="B23" s="279"/>
      <c r="C23" s="132" t="s">
        <v>7</v>
      </c>
      <c r="D23" s="132" t="s">
        <v>8</v>
      </c>
      <c r="E23" s="132" t="s">
        <v>20</v>
      </c>
      <c r="F23" s="132" t="s">
        <v>7</v>
      </c>
      <c r="G23" s="132" t="s">
        <v>8</v>
      </c>
      <c r="H23" s="133" t="s">
        <v>20</v>
      </c>
      <c r="J23" s="296" t="s">
        <v>159</v>
      </c>
      <c r="K23" s="297"/>
      <c r="L23" s="297"/>
      <c r="M23" s="297"/>
      <c r="N23" s="297"/>
      <c r="O23" s="298"/>
      <c r="P23" s="4"/>
      <c r="Q23" s="295"/>
      <c r="R23" s="132" t="s">
        <v>7</v>
      </c>
      <c r="S23" s="132" t="s">
        <v>8</v>
      </c>
      <c r="T23" s="132" t="s">
        <v>20</v>
      </c>
      <c r="U23" s="132" t="s">
        <v>7</v>
      </c>
      <c r="V23" s="136" t="s">
        <v>8</v>
      </c>
      <c r="W23" s="133" t="s">
        <v>20</v>
      </c>
      <c r="Y23" s="280" t="s">
        <v>162</v>
      </c>
      <c r="Z23" s="281"/>
      <c r="AA23" s="281"/>
      <c r="AB23" s="281"/>
      <c r="AC23" s="281"/>
      <c r="AD23" s="282"/>
    </row>
    <row r="24" spans="1:30" ht="30" customHeight="1">
      <c r="A24" s="4"/>
      <c r="B24" s="130" t="s">
        <v>12</v>
      </c>
      <c r="C24" s="34">
        <v>0</v>
      </c>
      <c r="D24" s="27">
        <v>0</v>
      </c>
      <c r="E24" s="35">
        <f>IFERROR(D24/C24,0)</f>
        <v>0</v>
      </c>
      <c r="F24" s="34">
        <v>0</v>
      </c>
      <c r="G24" s="27">
        <v>0</v>
      </c>
      <c r="H24" s="36">
        <f>IFERROR(G24/F24,0)</f>
        <v>0</v>
      </c>
      <c r="J24" s="299"/>
      <c r="K24" s="300"/>
      <c r="L24" s="300"/>
      <c r="M24" s="300"/>
      <c r="N24" s="300"/>
      <c r="O24" s="301"/>
      <c r="P24" s="4"/>
      <c r="Q24" s="130" t="s">
        <v>12</v>
      </c>
      <c r="R24" s="34">
        <v>20</v>
      </c>
      <c r="S24" s="27">
        <v>14</v>
      </c>
      <c r="T24" s="35">
        <f>IFERROR(S24/R24,0)</f>
        <v>0.7</v>
      </c>
      <c r="U24" s="34">
        <v>2</v>
      </c>
      <c r="V24" s="27">
        <v>3</v>
      </c>
      <c r="W24" s="36">
        <f>IFERROR(V24/U24,0)</f>
        <v>1.5</v>
      </c>
      <c r="Y24" s="283"/>
      <c r="Z24" s="284"/>
      <c r="AA24" s="284"/>
      <c r="AB24" s="284"/>
      <c r="AC24" s="284"/>
      <c r="AD24" s="285"/>
    </row>
    <row r="25" spans="1:30" ht="30" customHeight="1">
      <c r="A25" s="4"/>
      <c r="B25" s="130" t="s">
        <v>14</v>
      </c>
      <c r="C25" s="34">
        <v>0</v>
      </c>
      <c r="D25" s="27">
        <v>0</v>
      </c>
      <c r="E25" s="35">
        <f>IFERROR(D25/C25,0)</f>
        <v>0</v>
      </c>
      <c r="F25" s="34">
        <v>0</v>
      </c>
      <c r="G25" s="27">
        <v>0</v>
      </c>
      <c r="H25" s="36">
        <f>IFERROR(G25/F25,0)</f>
        <v>0</v>
      </c>
      <c r="J25" s="299"/>
      <c r="K25" s="300"/>
      <c r="L25" s="300"/>
      <c r="M25" s="300"/>
      <c r="N25" s="300"/>
      <c r="O25" s="301"/>
      <c r="P25" s="4"/>
      <c r="Q25" s="130" t="s">
        <v>14</v>
      </c>
      <c r="R25" s="34">
        <v>20</v>
      </c>
      <c r="S25" s="27">
        <v>45</v>
      </c>
      <c r="T25" s="35">
        <f>IFERROR(S25/R25,0)</f>
        <v>2.25</v>
      </c>
      <c r="U25" s="34">
        <v>4</v>
      </c>
      <c r="V25" s="27">
        <v>17</v>
      </c>
      <c r="W25" s="36">
        <f>IFERROR(V25/U25,0)</f>
        <v>4.25</v>
      </c>
      <c r="Y25" s="283"/>
      <c r="Z25" s="284"/>
      <c r="AA25" s="284"/>
      <c r="AB25" s="284"/>
      <c r="AC25" s="284"/>
      <c r="AD25" s="285"/>
    </row>
    <row r="26" spans="1:30" ht="30" customHeight="1">
      <c r="A26" s="4"/>
      <c r="B26" s="130" t="s">
        <v>15</v>
      </c>
      <c r="C26" s="34">
        <v>0</v>
      </c>
      <c r="D26" s="27">
        <v>0</v>
      </c>
      <c r="E26" s="35">
        <f>IFERROR(D26/C26,0)</f>
        <v>0</v>
      </c>
      <c r="F26" s="34">
        <v>0</v>
      </c>
      <c r="G26" s="27">
        <v>0</v>
      </c>
      <c r="H26" s="36">
        <f>IFERROR(G26/F26,0)</f>
        <v>0</v>
      </c>
      <c r="I26" s="4"/>
      <c r="J26" s="299"/>
      <c r="K26" s="300"/>
      <c r="L26" s="300"/>
      <c r="M26" s="300"/>
      <c r="N26" s="300"/>
      <c r="O26" s="301"/>
      <c r="P26" s="4"/>
      <c r="Q26" s="130" t="s">
        <v>15</v>
      </c>
      <c r="R26" s="34">
        <v>20</v>
      </c>
      <c r="S26" s="27">
        <v>47</v>
      </c>
      <c r="T26" s="35">
        <f>IFERROR(S26/R26,0)</f>
        <v>2.35</v>
      </c>
      <c r="U26" s="34">
        <v>4</v>
      </c>
      <c r="V26" s="27">
        <v>6</v>
      </c>
      <c r="W26" s="36">
        <f>IFERROR(V26/U26,0)</f>
        <v>1.5</v>
      </c>
      <c r="Y26" s="283"/>
      <c r="Z26" s="284"/>
      <c r="AA26" s="284"/>
      <c r="AB26" s="284"/>
      <c r="AC26" s="284"/>
      <c r="AD26" s="285"/>
    </row>
    <row r="27" spans="1:30" ht="30" customHeight="1">
      <c r="B27" s="131" t="s">
        <v>16</v>
      </c>
      <c r="C27" s="37">
        <f>SUM(C24:C26)</f>
        <v>0</v>
      </c>
      <c r="D27" s="38">
        <f>SUM(D24:D26)</f>
        <v>0</v>
      </c>
      <c r="E27" s="39">
        <f>IFERROR(D27/C27,0)</f>
        <v>0</v>
      </c>
      <c r="F27" s="37">
        <f>SUM(F24:F26)</f>
        <v>0</v>
      </c>
      <c r="G27" s="38">
        <f>SUM(G24:G26)</f>
        <v>0</v>
      </c>
      <c r="H27" s="40">
        <f>IFERROR(G27/F27,0)</f>
        <v>0</v>
      </c>
      <c r="J27" s="302"/>
      <c r="K27" s="303"/>
      <c r="L27" s="303"/>
      <c r="M27" s="303"/>
      <c r="N27" s="303"/>
      <c r="O27" s="304"/>
      <c r="Q27" s="131" t="s">
        <v>16</v>
      </c>
      <c r="R27" s="37">
        <f>SUM(R24:R26)</f>
        <v>60</v>
      </c>
      <c r="S27" s="38">
        <f>SUM(S24:S26)</f>
        <v>106</v>
      </c>
      <c r="T27" s="39">
        <f>IFERROR(S27/R27,0)</f>
        <v>1.7666666666666666</v>
      </c>
      <c r="U27" s="37">
        <f>SUM(U24:U26)</f>
        <v>10</v>
      </c>
      <c r="V27" s="38">
        <f>SUM(V24:V26)</f>
        <v>26</v>
      </c>
      <c r="W27" s="40">
        <f>IFERROR(V27/U27,0)</f>
        <v>2.6</v>
      </c>
      <c r="Y27" s="286"/>
      <c r="Z27" s="287"/>
      <c r="AA27" s="287"/>
      <c r="AB27" s="287"/>
      <c r="AC27" s="287"/>
      <c r="AD27" s="288"/>
    </row>
    <row r="28" spans="1:30">
      <c r="B28" s="293" t="s">
        <v>98</v>
      </c>
      <c r="C28" s="293"/>
      <c r="D28" s="293"/>
      <c r="E28" s="293"/>
      <c r="F28" s="293"/>
      <c r="G28" s="293"/>
      <c r="H28" s="293"/>
      <c r="Q28" s="293" t="s">
        <v>98</v>
      </c>
      <c r="R28" s="293"/>
      <c r="S28" s="293"/>
      <c r="T28" s="293"/>
      <c r="U28" s="293"/>
      <c r="V28" s="293"/>
      <c r="W28" s="293"/>
    </row>
    <row r="30" spans="1:30" ht="26.25" customHeight="1">
      <c r="B30" s="134" t="s">
        <v>94</v>
      </c>
      <c r="C30" s="46"/>
      <c r="D30" s="135"/>
      <c r="E30" s="46"/>
      <c r="F30" s="46"/>
      <c r="G30" s="46"/>
      <c r="H30" s="47"/>
      <c r="J30" s="273" t="s">
        <v>18</v>
      </c>
      <c r="K30" s="274"/>
      <c r="L30" s="274"/>
      <c r="M30" s="274"/>
      <c r="N30" s="274"/>
      <c r="O30" s="275"/>
      <c r="Q30" s="134" t="s">
        <v>95</v>
      </c>
      <c r="R30" s="46"/>
      <c r="S30" s="46"/>
      <c r="T30" s="46"/>
      <c r="U30" s="46"/>
      <c r="V30" s="46"/>
      <c r="W30" s="47"/>
      <c r="Y30" s="273" t="s">
        <v>18</v>
      </c>
      <c r="Z30" s="274"/>
      <c r="AA30" s="274"/>
      <c r="AB30" s="274"/>
      <c r="AC30" s="274"/>
      <c r="AD30" s="275"/>
    </row>
    <row r="31" spans="1:30" ht="21.75" customHeight="1">
      <c r="B31" s="279" t="s">
        <v>3</v>
      </c>
      <c r="C31" s="126" t="s">
        <v>4</v>
      </c>
      <c r="D31" s="126"/>
      <c r="E31" s="126"/>
      <c r="F31" s="126" t="s">
        <v>5</v>
      </c>
      <c r="G31" s="126"/>
      <c r="H31" s="127"/>
      <c r="J31" s="276"/>
      <c r="K31" s="277"/>
      <c r="L31" s="277"/>
      <c r="M31" s="277"/>
      <c r="N31" s="277"/>
      <c r="O31" s="278"/>
      <c r="Q31" s="279" t="s">
        <v>3</v>
      </c>
      <c r="R31" s="126" t="s">
        <v>4</v>
      </c>
      <c r="S31" s="126"/>
      <c r="T31" s="126"/>
      <c r="U31" s="126" t="s">
        <v>5</v>
      </c>
      <c r="V31" s="126"/>
      <c r="W31" s="127"/>
      <c r="Y31" s="276"/>
      <c r="Z31" s="277"/>
      <c r="AA31" s="277"/>
      <c r="AB31" s="277"/>
      <c r="AC31" s="277"/>
      <c r="AD31" s="278"/>
    </row>
    <row r="32" spans="1:30" ht="36.75" customHeight="1">
      <c r="B32" s="279"/>
      <c r="C32" s="132" t="s">
        <v>7</v>
      </c>
      <c r="D32" s="132" t="s">
        <v>8</v>
      </c>
      <c r="E32" s="132" t="s">
        <v>20</v>
      </c>
      <c r="F32" s="132" t="s">
        <v>7</v>
      </c>
      <c r="G32" s="132" t="s">
        <v>8</v>
      </c>
      <c r="H32" s="133" t="s">
        <v>20</v>
      </c>
      <c r="J32" s="280" t="s">
        <v>163</v>
      </c>
      <c r="K32" s="281"/>
      <c r="L32" s="281"/>
      <c r="M32" s="281"/>
      <c r="N32" s="281"/>
      <c r="O32" s="282"/>
      <c r="Q32" s="279"/>
      <c r="R32" s="132" t="s">
        <v>7</v>
      </c>
      <c r="S32" s="132" t="s">
        <v>8</v>
      </c>
      <c r="T32" s="132" t="s">
        <v>20</v>
      </c>
      <c r="U32" s="132" t="s">
        <v>7</v>
      </c>
      <c r="V32" s="132" t="s">
        <v>8</v>
      </c>
      <c r="W32" s="133" t="s">
        <v>20</v>
      </c>
      <c r="Y32" s="296" t="s">
        <v>159</v>
      </c>
      <c r="Z32" s="297"/>
      <c r="AA32" s="297"/>
      <c r="AB32" s="297"/>
      <c r="AC32" s="297"/>
      <c r="AD32" s="298"/>
    </row>
    <row r="33" spans="2:30" ht="30" customHeight="1">
      <c r="B33" s="130" t="s">
        <v>12</v>
      </c>
      <c r="C33" s="34">
        <v>0</v>
      </c>
      <c r="D33" s="27">
        <v>0</v>
      </c>
      <c r="E33" s="35">
        <f>IFERROR(D33/C33,0)</f>
        <v>0</v>
      </c>
      <c r="F33" s="34">
        <v>0</v>
      </c>
      <c r="G33" s="27">
        <v>0</v>
      </c>
      <c r="H33" s="36">
        <f>IFERROR(G33/F33,0)</f>
        <v>0</v>
      </c>
      <c r="J33" s="283"/>
      <c r="K33" s="284"/>
      <c r="L33" s="284"/>
      <c r="M33" s="284"/>
      <c r="N33" s="284"/>
      <c r="O33" s="285"/>
      <c r="Q33" s="130" t="s">
        <v>12</v>
      </c>
      <c r="R33" s="34">
        <v>0</v>
      </c>
      <c r="S33" s="27">
        <v>0</v>
      </c>
      <c r="T33" s="35">
        <f>IFERROR(S33/R33,0)</f>
        <v>0</v>
      </c>
      <c r="U33" s="34">
        <v>0</v>
      </c>
      <c r="V33" s="27">
        <v>0</v>
      </c>
      <c r="W33" s="36">
        <f>IFERROR(V33/U33,0)</f>
        <v>0</v>
      </c>
      <c r="Y33" s="299"/>
      <c r="Z33" s="300"/>
      <c r="AA33" s="300"/>
      <c r="AB33" s="300"/>
      <c r="AC33" s="300"/>
      <c r="AD33" s="301"/>
    </row>
    <row r="34" spans="2:30" ht="30" customHeight="1">
      <c r="B34" s="130" t="s">
        <v>14</v>
      </c>
      <c r="C34" s="34">
        <v>9</v>
      </c>
      <c r="D34" s="27">
        <v>0</v>
      </c>
      <c r="E34" s="35">
        <f>IFERROR(D34/C34,0)</f>
        <v>0</v>
      </c>
      <c r="F34" s="34">
        <v>0</v>
      </c>
      <c r="G34" s="27">
        <v>0</v>
      </c>
      <c r="H34" s="36">
        <f>IFERROR(G34/F34,0)</f>
        <v>0</v>
      </c>
      <c r="J34" s="283"/>
      <c r="K34" s="284"/>
      <c r="L34" s="284"/>
      <c r="M34" s="284"/>
      <c r="N34" s="284"/>
      <c r="O34" s="285"/>
      <c r="Q34" s="130" t="s">
        <v>14</v>
      </c>
      <c r="R34" s="34">
        <v>0</v>
      </c>
      <c r="S34" s="27">
        <v>0</v>
      </c>
      <c r="T34" s="35">
        <f>IFERROR(S34/R34,0)</f>
        <v>0</v>
      </c>
      <c r="U34" s="34">
        <v>0</v>
      </c>
      <c r="V34" s="27">
        <v>0</v>
      </c>
      <c r="W34" s="36">
        <f>IFERROR(V34/U34,0)</f>
        <v>0</v>
      </c>
      <c r="Y34" s="299"/>
      <c r="Z34" s="300"/>
      <c r="AA34" s="300"/>
      <c r="AB34" s="300"/>
      <c r="AC34" s="300"/>
      <c r="AD34" s="301"/>
    </row>
    <row r="35" spans="2:30" ht="30" customHeight="1">
      <c r="B35" s="130" t="s">
        <v>15</v>
      </c>
      <c r="C35" s="34">
        <v>0</v>
      </c>
      <c r="D35" s="27">
        <v>0</v>
      </c>
      <c r="E35" s="35">
        <f>IFERROR(D35/C35,0)</f>
        <v>0</v>
      </c>
      <c r="F35" s="34">
        <v>0</v>
      </c>
      <c r="G35" s="27">
        <v>0</v>
      </c>
      <c r="H35" s="36">
        <f>IFERROR(G35/F35,0)</f>
        <v>0</v>
      </c>
      <c r="J35" s="283"/>
      <c r="K35" s="284"/>
      <c r="L35" s="284"/>
      <c r="M35" s="284"/>
      <c r="N35" s="284"/>
      <c r="O35" s="285"/>
      <c r="Q35" s="130" t="s">
        <v>15</v>
      </c>
      <c r="R35" s="34">
        <v>0</v>
      </c>
      <c r="S35" s="27">
        <v>0</v>
      </c>
      <c r="T35" s="35">
        <f>IFERROR(S35/R35,0)</f>
        <v>0</v>
      </c>
      <c r="U35" s="34">
        <v>0</v>
      </c>
      <c r="V35" s="27">
        <v>0</v>
      </c>
      <c r="W35" s="36">
        <f>IFERROR(V35/U35,0)</f>
        <v>0</v>
      </c>
      <c r="Y35" s="299"/>
      <c r="Z35" s="300"/>
      <c r="AA35" s="300"/>
      <c r="AB35" s="300"/>
      <c r="AC35" s="300"/>
      <c r="AD35" s="301"/>
    </row>
    <row r="36" spans="2:30" ht="30" customHeight="1">
      <c r="B36" s="131" t="s">
        <v>16</v>
      </c>
      <c r="C36" s="37">
        <f>SUM(C33:C35)</f>
        <v>9</v>
      </c>
      <c r="D36" s="38">
        <f>SUM(D33:D35)</f>
        <v>0</v>
      </c>
      <c r="E36" s="39">
        <f>IFERROR(D36/C36,0)</f>
        <v>0</v>
      </c>
      <c r="F36" s="37">
        <f>SUM(F33:F35)</f>
        <v>0</v>
      </c>
      <c r="G36" s="38">
        <f>SUM(G33:G35)</f>
        <v>0</v>
      </c>
      <c r="H36" s="40">
        <f>IFERROR(G36/F36,0)</f>
        <v>0</v>
      </c>
      <c r="J36" s="286"/>
      <c r="K36" s="287"/>
      <c r="L36" s="287"/>
      <c r="M36" s="287"/>
      <c r="N36" s="287"/>
      <c r="O36" s="288"/>
      <c r="Q36" s="131" t="s">
        <v>16</v>
      </c>
      <c r="R36" s="37">
        <f>SUM(R33:R35)</f>
        <v>0</v>
      </c>
      <c r="S36" s="38">
        <f>SUM(S33:S35)</f>
        <v>0</v>
      </c>
      <c r="T36" s="39">
        <f>IFERROR(S36/R36,0)</f>
        <v>0</v>
      </c>
      <c r="U36" s="37">
        <f>SUM(U33:U35)</f>
        <v>0</v>
      </c>
      <c r="V36" s="38">
        <f>SUM(V33:V35)</f>
        <v>0</v>
      </c>
      <c r="W36" s="40">
        <f>IFERROR(V36/U36,0)</f>
        <v>0</v>
      </c>
      <c r="Y36" s="302"/>
      <c r="Z36" s="303"/>
      <c r="AA36" s="303"/>
      <c r="AB36" s="303"/>
      <c r="AC36" s="303"/>
      <c r="AD36" s="304"/>
    </row>
    <row r="37" spans="2:30">
      <c r="B37" s="293" t="s">
        <v>98</v>
      </c>
      <c r="C37" s="293"/>
      <c r="D37" s="293"/>
      <c r="E37" s="293"/>
      <c r="F37" s="293"/>
      <c r="G37" s="293"/>
      <c r="H37" s="293"/>
      <c r="Q37" s="293" t="s">
        <v>98</v>
      </c>
      <c r="R37" s="293"/>
      <c r="S37" s="293"/>
      <c r="T37" s="293"/>
      <c r="U37" s="293"/>
      <c r="V37" s="293"/>
      <c r="W37" s="293"/>
    </row>
    <row r="38" spans="2:30">
      <c r="B38" s="142"/>
      <c r="C38" s="142"/>
      <c r="D38" s="142"/>
      <c r="E38" s="142"/>
      <c r="F38" s="142"/>
      <c r="G38" s="142"/>
      <c r="H38" s="142"/>
      <c r="Q38" s="142"/>
      <c r="R38" s="142"/>
      <c r="S38" s="142"/>
      <c r="T38" s="142"/>
      <c r="U38" s="142"/>
      <c r="V38" s="142"/>
      <c r="W38" s="142"/>
    </row>
    <row r="40" spans="2:30" ht="30.75" customHeight="1">
      <c r="Z40" s="137" t="s">
        <v>23</v>
      </c>
      <c r="AA40" s="137"/>
      <c r="AB40" s="137"/>
      <c r="AC40" s="138"/>
    </row>
    <row r="41" spans="2:30" ht="26.25" customHeight="1">
      <c r="B41" s="306"/>
      <c r="C41" s="15"/>
      <c r="D41" s="15"/>
      <c r="E41" s="15"/>
      <c r="F41" s="15"/>
      <c r="G41" s="15"/>
      <c r="H41" s="15"/>
      <c r="J41" s="305"/>
      <c r="K41" s="305"/>
      <c r="L41" s="305"/>
      <c r="M41" s="305"/>
      <c r="N41" s="305"/>
      <c r="O41" s="305"/>
      <c r="U41" s="3"/>
      <c r="V41" s="3"/>
      <c r="W41" s="3"/>
      <c r="X41" s="3"/>
      <c r="Y41" s="3"/>
      <c r="Z41" s="139"/>
      <c r="AA41" s="139"/>
      <c r="AB41" s="139"/>
      <c r="AC41" s="139"/>
    </row>
    <row r="42" spans="2:30" ht="26.25" customHeight="1">
      <c r="B42" s="306"/>
      <c r="C42" s="15"/>
      <c r="D42" s="15"/>
      <c r="E42" s="15"/>
      <c r="F42" s="15"/>
      <c r="G42" s="15"/>
      <c r="H42" s="15"/>
      <c r="J42" s="77"/>
      <c r="K42" s="77"/>
      <c r="L42" s="77"/>
      <c r="M42" s="77"/>
      <c r="N42" s="77"/>
      <c r="O42" s="77"/>
      <c r="U42" s="3"/>
      <c r="V42" s="3"/>
      <c r="W42" s="3"/>
      <c r="X42" s="3"/>
      <c r="Y42" s="3"/>
      <c r="Z42" s="139"/>
      <c r="AA42" s="139"/>
      <c r="AB42" s="139"/>
      <c r="AC42" s="139"/>
    </row>
    <row r="43" spans="2:30" ht="26.25" customHeight="1">
      <c r="B43" s="306"/>
      <c r="C43" s="16"/>
      <c r="D43" s="16"/>
      <c r="E43" s="16"/>
      <c r="F43" s="16"/>
      <c r="G43" s="16"/>
      <c r="H43" s="16"/>
      <c r="J43" s="307"/>
      <c r="K43" s="307"/>
      <c r="L43" s="307"/>
      <c r="M43" s="307"/>
      <c r="N43" s="307"/>
      <c r="O43" s="307"/>
      <c r="U43" s="3"/>
      <c r="V43" s="3"/>
      <c r="W43" s="3"/>
      <c r="X43" s="3"/>
      <c r="Y43" s="3"/>
      <c r="Z43" s="139"/>
      <c r="AA43" s="139"/>
      <c r="AB43" s="139"/>
      <c r="AC43" s="139"/>
    </row>
    <row r="44" spans="2:30" ht="26.25" customHeight="1">
      <c r="B44" s="17"/>
      <c r="C44" s="18"/>
      <c r="D44" s="19"/>
      <c r="E44" s="20"/>
      <c r="F44" s="18"/>
      <c r="G44" s="19"/>
      <c r="H44" s="20"/>
      <c r="J44" s="307"/>
      <c r="K44" s="307"/>
      <c r="L44" s="307"/>
      <c r="M44" s="307"/>
      <c r="N44" s="307"/>
      <c r="O44" s="307"/>
      <c r="U44" s="3"/>
      <c r="V44" s="3"/>
      <c r="W44" s="3"/>
      <c r="X44" s="3"/>
      <c r="Y44" s="3"/>
      <c r="Z44" s="139"/>
      <c r="AA44" s="139"/>
      <c r="AB44" s="139"/>
      <c r="AC44" s="139"/>
    </row>
    <row r="45" spans="2:30" ht="24">
      <c r="B45" s="17"/>
      <c r="C45" s="18"/>
      <c r="D45" s="19"/>
      <c r="E45" s="20"/>
      <c r="F45" s="18"/>
      <c r="G45" s="19"/>
      <c r="H45" s="20"/>
      <c r="J45" s="307"/>
      <c r="K45" s="307"/>
      <c r="L45" s="307"/>
      <c r="M45" s="307"/>
      <c r="N45" s="307"/>
      <c r="O45" s="307"/>
      <c r="U45" s="3"/>
      <c r="V45" s="3"/>
      <c r="W45" s="3"/>
      <c r="X45" s="3"/>
      <c r="Y45" s="93"/>
      <c r="Z45" s="140" t="s">
        <v>165</v>
      </c>
      <c r="AA45" s="140"/>
      <c r="AB45" s="141"/>
      <c r="AC45" s="141"/>
      <c r="AD45" s="107"/>
    </row>
    <row r="46" spans="2:30" ht="24">
      <c r="B46" s="17"/>
      <c r="C46" s="18"/>
      <c r="D46" s="19"/>
      <c r="E46" s="20"/>
      <c r="F46" s="18"/>
      <c r="G46" s="19"/>
      <c r="H46" s="20"/>
      <c r="J46" s="307"/>
      <c r="K46" s="307"/>
      <c r="L46" s="307"/>
      <c r="M46" s="307"/>
      <c r="N46" s="307"/>
      <c r="O46" s="307"/>
      <c r="U46" s="3"/>
      <c r="V46" s="3"/>
      <c r="W46" s="3"/>
      <c r="X46" s="3"/>
      <c r="Y46" s="93"/>
      <c r="Z46" s="139" t="s">
        <v>164</v>
      </c>
      <c r="AA46" s="139"/>
      <c r="AB46" s="139"/>
      <c r="AC46" s="139"/>
      <c r="AD46" s="107"/>
    </row>
    <row r="47" spans="2:30" ht="15.75">
      <c r="B47" s="17"/>
      <c r="C47" s="21"/>
      <c r="D47" s="22"/>
      <c r="E47" s="23"/>
      <c r="F47" s="21"/>
      <c r="G47" s="22"/>
      <c r="H47" s="23"/>
      <c r="J47" s="307"/>
      <c r="K47" s="307"/>
      <c r="L47" s="307"/>
      <c r="M47" s="307"/>
      <c r="N47" s="307"/>
      <c r="O47" s="307"/>
      <c r="U47" s="3"/>
      <c r="V47" s="3"/>
      <c r="W47" s="3"/>
      <c r="X47" s="3"/>
      <c r="Y47" s="3"/>
      <c r="Z47" s="24"/>
      <c r="AA47" s="24"/>
      <c r="AB47" s="10"/>
      <c r="AC47" s="10"/>
    </row>
    <row r="48" spans="2:30">
      <c r="Z48" s="10"/>
      <c r="AA48" s="10"/>
      <c r="AB48" s="10"/>
      <c r="AC48" s="10"/>
    </row>
    <row r="49" hidden="1"/>
    <row r="50" hidden="1"/>
    <row r="51" hidden="1"/>
    <row r="52" hidden="1"/>
    <row r="53" hidden="1"/>
    <row r="54" hidden="1"/>
    <row r="55" hidden="1"/>
    <row r="56" hidden="1"/>
    <row r="57" hidden="1"/>
    <row r="58" hidden="1"/>
    <row r="59" hidden="1"/>
    <row r="60" hidden="1"/>
    <row r="61" hidden="1"/>
    <row r="62" hidden="1"/>
    <row r="63" hidden="1"/>
    <row r="64" hidden="1"/>
    <row r="65" spans="12:12" hidden="1"/>
    <row r="66" spans="12:12" hidden="1"/>
    <row r="67" spans="12:12" hidden="1"/>
    <row r="68" spans="12:12" hidden="1"/>
    <row r="69" spans="12:12" hidden="1"/>
    <row r="70" spans="12:12" hidden="1">
      <c r="L70" s="1" t="s">
        <v>153</v>
      </c>
    </row>
    <row r="71" spans="12:12" hidden="1">
      <c r="L71" s="1" t="s">
        <v>121</v>
      </c>
    </row>
    <row r="72" spans="12:12" hidden="1">
      <c r="L72" s="1" t="s">
        <v>122</v>
      </c>
    </row>
    <row r="73" spans="12:12" hidden="1">
      <c r="L73" s="1" t="s">
        <v>123</v>
      </c>
    </row>
    <row r="74" spans="12:12" hidden="1">
      <c r="L74" s="1" t="s">
        <v>124</v>
      </c>
    </row>
    <row r="75" spans="12:12" hidden="1">
      <c r="L75" s="1" t="s">
        <v>125</v>
      </c>
    </row>
    <row r="76" spans="12:12" hidden="1">
      <c r="L76" s="1" t="s">
        <v>126</v>
      </c>
    </row>
    <row r="77" spans="12:12" hidden="1">
      <c r="L77" s="1" t="s">
        <v>127</v>
      </c>
    </row>
    <row r="78" spans="12:12" hidden="1">
      <c r="L78" s="1" t="s">
        <v>128</v>
      </c>
    </row>
    <row r="79" spans="12:12" hidden="1">
      <c r="L79" s="1" t="s">
        <v>129</v>
      </c>
    </row>
    <row r="80" spans="12:12" hidden="1">
      <c r="L80" s="1" t="s">
        <v>130</v>
      </c>
    </row>
    <row r="81" spans="12:12" hidden="1">
      <c r="L81" s="1" t="s">
        <v>131</v>
      </c>
    </row>
    <row r="82" spans="12:12" hidden="1">
      <c r="L82" s="1" t="s">
        <v>132</v>
      </c>
    </row>
    <row r="83" spans="12:12" hidden="1">
      <c r="L83" s="1" t="s">
        <v>133</v>
      </c>
    </row>
    <row r="84" spans="12:12" hidden="1">
      <c r="L84" s="1" t="s">
        <v>134</v>
      </c>
    </row>
    <row r="85" spans="12:12" hidden="1">
      <c r="L85" s="1" t="s">
        <v>135</v>
      </c>
    </row>
    <row r="86" spans="12:12" hidden="1">
      <c r="L86" s="1" t="s">
        <v>136</v>
      </c>
    </row>
    <row r="87" spans="12:12" hidden="1">
      <c r="L87" s="1" t="s">
        <v>137</v>
      </c>
    </row>
    <row r="88" spans="12:12" hidden="1">
      <c r="L88" s="1" t="s">
        <v>138</v>
      </c>
    </row>
    <row r="89" spans="12:12" hidden="1">
      <c r="L89" s="1" t="s">
        <v>139</v>
      </c>
    </row>
    <row r="90" spans="12:12" hidden="1">
      <c r="L90" s="1" t="s">
        <v>140</v>
      </c>
    </row>
    <row r="91" spans="12:12" hidden="1">
      <c r="L91" s="1" t="s">
        <v>141</v>
      </c>
    </row>
    <row r="92" spans="12:12" hidden="1">
      <c r="L92" s="1" t="s">
        <v>142</v>
      </c>
    </row>
    <row r="93" spans="12:12" hidden="1">
      <c r="L93" s="1" t="s">
        <v>143</v>
      </c>
    </row>
    <row r="94" spans="12:12" hidden="1">
      <c r="L94" s="1" t="s">
        <v>144</v>
      </c>
    </row>
    <row r="95" spans="12:12" hidden="1">
      <c r="L95" s="1" t="s">
        <v>145</v>
      </c>
    </row>
    <row r="96" spans="12:12" hidden="1">
      <c r="L96" s="1" t="s">
        <v>146</v>
      </c>
    </row>
    <row r="97" spans="12:12" hidden="1">
      <c r="L97" s="1" t="s">
        <v>147</v>
      </c>
    </row>
    <row r="98" spans="12:12" hidden="1">
      <c r="L98" s="1" t="s">
        <v>148</v>
      </c>
    </row>
    <row r="99" spans="12:12" hidden="1">
      <c r="L99" s="1" t="s">
        <v>149</v>
      </c>
    </row>
    <row r="100" spans="12:12" hidden="1">
      <c r="L100" s="1" t="s">
        <v>150</v>
      </c>
    </row>
    <row r="101" spans="12:12" hidden="1">
      <c r="L101" s="1" t="s">
        <v>151</v>
      </c>
    </row>
    <row r="102" spans="12:12" hidden="1">
      <c r="L102" s="1" t="s">
        <v>152</v>
      </c>
    </row>
    <row r="103" spans="12:12" hidden="1"/>
    <row r="104" spans="12:12" hidden="1"/>
    <row r="105" spans="12:12" hidden="1"/>
    <row r="106" spans="12:12" hidden="1"/>
    <row r="107" spans="12:12" hidden="1"/>
    <row r="108" spans="12:12" hidden="1"/>
    <row r="109" spans="12:12" hidden="1"/>
    <row r="110" spans="12:12" hidden="1"/>
    <row r="111" spans="12:12" hidden="1"/>
    <row r="112" spans="12: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row r="1816" hidden="1"/>
    <row r="1817" hidden="1"/>
    <row r="1818" hidden="1"/>
    <row r="1819" hidden="1"/>
    <row r="1820" hidden="1"/>
    <row r="1821" hidden="1"/>
    <row r="1822" hidden="1"/>
    <row r="1823" hidden="1"/>
    <row r="1824" hidden="1"/>
    <row r="1825" hidden="1"/>
    <row r="1826" hidden="1"/>
    <row r="1827" hidden="1"/>
    <row r="1828" hidden="1"/>
    <row r="1829" hidden="1"/>
    <row r="1830" hidden="1"/>
    <row r="1831" hidden="1"/>
    <row r="1832" hidden="1"/>
    <row r="1833" hidden="1"/>
    <row r="1834" hidden="1"/>
    <row r="1835" hidden="1"/>
    <row r="1836" hidden="1"/>
    <row r="1837" hidden="1"/>
    <row r="1838" hidden="1"/>
    <row r="1839" hidden="1"/>
    <row r="1840" hidden="1"/>
    <row r="1841" hidden="1"/>
    <row r="1842" hidden="1"/>
    <row r="1843" hidden="1"/>
    <row r="1844" hidden="1"/>
    <row r="1845" hidden="1"/>
    <row r="1846" hidden="1"/>
    <row r="1847" hidden="1"/>
    <row r="1848" hidden="1"/>
    <row r="1849" hidden="1"/>
    <row r="1850" hidden="1"/>
    <row r="1851" hidden="1"/>
    <row r="1852" hidden="1"/>
    <row r="1853" hidden="1"/>
    <row r="1854" hidden="1"/>
    <row r="1855" hidden="1"/>
    <row r="1856" hidden="1"/>
    <row r="1857" hidden="1"/>
    <row r="1858" hidden="1"/>
    <row r="1859" hidden="1"/>
    <row r="1860" hidden="1"/>
    <row r="1861" hidden="1"/>
    <row r="1862" hidden="1"/>
    <row r="1863" hidden="1"/>
    <row r="1864" hidden="1"/>
    <row r="1865" hidden="1"/>
    <row r="1866" hidden="1"/>
    <row r="1867" hidden="1"/>
    <row r="1868" hidden="1"/>
    <row r="1869" hidden="1"/>
    <row r="1870" hidden="1"/>
    <row r="1871" hidden="1"/>
    <row r="1872" hidden="1"/>
    <row r="1873" hidden="1"/>
    <row r="1874" hidden="1"/>
    <row r="1875" hidden="1"/>
    <row r="1876" hidden="1"/>
    <row r="1877" hidden="1"/>
    <row r="1878" hidden="1"/>
    <row r="1879" hidden="1"/>
    <row r="1880" hidden="1"/>
    <row r="1881" hidden="1"/>
    <row r="1882" hidden="1"/>
    <row r="1883" hidden="1"/>
    <row r="1884" hidden="1"/>
    <row r="1885" hidden="1"/>
    <row r="1886" hidden="1"/>
    <row r="1887" hidden="1"/>
    <row r="1888" hidden="1"/>
    <row r="1889" hidden="1"/>
    <row r="1890" hidden="1"/>
    <row r="1891" hidden="1"/>
    <row r="1892" hidden="1"/>
    <row r="1893" hidden="1"/>
    <row r="1894" hidden="1"/>
    <row r="1895" hidden="1"/>
    <row r="1896" hidden="1"/>
    <row r="1897" hidden="1"/>
    <row r="1898" hidden="1"/>
    <row r="1899" hidden="1"/>
    <row r="1900" hidden="1"/>
    <row r="1901" hidden="1"/>
    <row r="1902" hidden="1"/>
    <row r="1903" hidden="1"/>
    <row r="1904" hidden="1"/>
    <row r="1905" hidden="1"/>
    <row r="1906" hidden="1"/>
    <row r="1907" hidden="1"/>
    <row r="1908" hidden="1"/>
    <row r="1909" hidden="1"/>
    <row r="1910" hidden="1"/>
    <row r="1911" hidden="1"/>
    <row r="1912" hidden="1"/>
    <row r="1913" hidden="1"/>
    <row r="1914" hidden="1"/>
    <row r="1915" hidden="1"/>
    <row r="1916" hidden="1"/>
    <row r="1917" hidden="1"/>
    <row r="1918" hidden="1"/>
    <row r="1919" hidden="1"/>
    <row r="1920" hidden="1"/>
    <row r="1921" hidden="1"/>
    <row r="1922" hidden="1"/>
    <row r="1923" hidden="1"/>
    <row r="1924" hidden="1"/>
    <row r="1925" hidden="1"/>
    <row r="1926" hidden="1"/>
    <row r="1927" hidden="1"/>
    <row r="1928" hidden="1"/>
    <row r="1929" hidden="1"/>
    <row r="1930" hidden="1"/>
    <row r="1931" hidden="1"/>
    <row r="1932" hidden="1"/>
    <row r="1933" hidden="1"/>
    <row r="1934" hidden="1"/>
    <row r="1935" hidden="1"/>
    <row r="1936" hidden="1"/>
    <row r="1937" hidden="1"/>
    <row r="1938" hidden="1"/>
    <row r="1939" hidden="1"/>
    <row r="1940" hidden="1"/>
    <row r="1941" hidden="1"/>
    <row r="1942" hidden="1"/>
    <row r="1943" hidden="1"/>
    <row r="1944" hidden="1"/>
    <row r="1945" hidden="1"/>
    <row r="1946" hidden="1"/>
    <row r="1947" hidden="1"/>
    <row r="1948" hidden="1"/>
    <row r="1949" hidden="1"/>
    <row r="1950" hidden="1"/>
    <row r="1951" hidden="1"/>
    <row r="1952" hidden="1"/>
    <row r="1953" hidden="1"/>
    <row r="1954" hidden="1"/>
    <row r="1955" hidden="1"/>
    <row r="1956" hidden="1"/>
    <row r="1957" hidden="1"/>
    <row r="1958" hidden="1"/>
    <row r="1959" hidden="1"/>
    <row r="1960" hidden="1"/>
    <row r="1961" hidden="1"/>
    <row r="1962" hidden="1"/>
    <row r="1963" hidden="1"/>
    <row r="1964" hidden="1"/>
    <row r="1965" hidden="1"/>
    <row r="1966" hidden="1"/>
    <row r="1967" hidden="1"/>
    <row r="1968" hidden="1"/>
    <row r="1969" hidden="1"/>
    <row r="1970" hidden="1"/>
    <row r="1971" hidden="1"/>
    <row r="1972" hidden="1"/>
    <row r="1973" hidden="1"/>
    <row r="1974" hidden="1"/>
    <row r="1975" hidden="1"/>
    <row r="1976" hidden="1"/>
    <row r="1977" hidden="1"/>
    <row r="1978" hidden="1"/>
    <row r="1979" hidden="1"/>
    <row r="1980" hidden="1"/>
    <row r="1981" hidden="1"/>
    <row r="1982" hidden="1"/>
    <row r="1983" hidden="1"/>
    <row r="1984"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row r="2058" hidden="1"/>
    <row r="2059" hidden="1"/>
    <row r="2060" hidden="1"/>
    <row r="2061" hidden="1"/>
    <row r="2062" hidden="1"/>
    <row r="2063" hidden="1"/>
    <row r="2064" hidden="1"/>
    <row r="2065" hidden="1"/>
    <row r="2066" hidden="1"/>
    <row r="2067" hidden="1"/>
    <row r="2068" hidden="1"/>
    <row r="2069" hidden="1"/>
    <row r="2070" hidden="1"/>
    <row r="2071" hidden="1"/>
    <row r="2072" hidden="1"/>
    <row r="2073" hidden="1"/>
    <row r="2074" hidden="1"/>
    <row r="2075" hidden="1"/>
    <row r="2076" hidden="1"/>
    <row r="2077" hidden="1"/>
    <row r="2078" hidden="1"/>
    <row r="2079" hidden="1"/>
    <row r="2080" hidden="1"/>
    <row r="2081" hidden="1"/>
    <row r="2082" hidden="1"/>
    <row r="2083" hidden="1"/>
    <row r="2084" hidden="1"/>
    <row r="2085" hidden="1"/>
    <row r="2086" hidden="1"/>
    <row r="2087" hidden="1"/>
    <row r="2088" hidden="1"/>
    <row r="2089" hidden="1"/>
    <row r="2090" hidden="1"/>
    <row r="2091" hidden="1"/>
    <row r="2092" hidden="1"/>
    <row r="2093" hidden="1"/>
    <row r="2094" hidden="1"/>
    <row r="2095" hidden="1"/>
    <row r="2096" hidden="1"/>
    <row r="2097" hidden="1"/>
    <row r="2098" hidden="1"/>
    <row r="2099" hidden="1"/>
    <row r="2100" hidden="1"/>
    <row r="2101" hidden="1"/>
    <row r="2102" hidden="1"/>
    <row r="2103" hidden="1"/>
    <row r="2104" hidden="1"/>
    <row r="2105" hidden="1"/>
    <row r="2106" hidden="1"/>
    <row r="2107" hidden="1"/>
    <row r="2108" hidden="1"/>
    <row r="2109" hidden="1"/>
    <row r="2110" hidden="1"/>
    <row r="2111" hidden="1"/>
    <row r="2112" hidden="1"/>
    <row r="2113" hidden="1"/>
    <row r="2114" hidden="1"/>
    <row r="2115" hidden="1"/>
    <row r="2116" hidden="1"/>
    <row r="2117" hidden="1"/>
    <row r="2118" hidden="1"/>
    <row r="2119" hidden="1"/>
    <row r="2120" hidden="1"/>
    <row r="2121" hidden="1"/>
    <row r="2122" hidden="1"/>
    <row r="2123" hidden="1"/>
    <row r="2124" hidden="1"/>
    <row r="2125" hidden="1"/>
    <row r="2126" hidden="1"/>
    <row r="2127" hidden="1"/>
    <row r="2128" hidden="1"/>
    <row r="2129" hidden="1"/>
    <row r="2130" hidden="1"/>
    <row r="2131" hidden="1"/>
    <row r="2132" hidden="1"/>
    <row r="2133" hidden="1"/>
    <row r="2134" hidden="1"/>
    <row r="2135" hidden="1"/>
    <row r="2136" hidden="1"/>
    <row r="2137" hidden="1"/>
    <row r="2138" hidden="1"/>
    <row r="2139" hidden="1"/>
    <row r="2140" hidden="1"/>
    <row r="2141" hidden="1"/>
    <row r="2142" hidden="1"/>
    <row r="2143" hidden="1"/>
    <row r="2144" hidden="1"/>
    <row r="2145" hidden="1"/>
    <row r="2146" hidden="1"/>
    <row r="2147" hidden="1"/>
    <row r="2148" hidden="1"/>
    <row r="2149" hidden="1"/>
    <row r="2150" hidden="1"/>
    <row r="2151" hidden="1"/>
    <row r="2152" hidden="1"/>
    <row r="2153" hidden="1"/>
    <row r="2154" hidden="1"/>
    <row r="2155" hidden="1"/>
    <row r="2156" hidden="1"/>
    <row r="2157" hidden="1"/>
    <row r="2158" hidden="1"/>
    <row r="2159" hidden="1"/>
    <row r="2160" hidden="1"/>
    <row r="2161" hidden="1"/>
    <row r="2162" hidden="1"/>
    <row r="2163" hidden="1"/>
    <row r="2164" hidden="1"/>
    <row r="2165" hidden="1"/>
    <row r="2166" hidden="1"/>
    <row r="2167" hidden="1"/>
    <row r="2168" hidden="1"/>
    <row r="2169" hidden="1"/>
    <row r="2170" hidden="1"/>
    <row r="2171" hidden="1"/>
    <row r="2172" hidden="1"/>
    <row r="2173" hidden="1"/>
    <row r="2174" hidden="1"/>
    <row r="2175" hidden="1"/>
    <row r="2176" hidden="1"/>
    <row r="2177" hidden="1"/>
    <row r="2178" hidden="1"/>
    <row r="2179" hidden="1"/>
    <row r="2180" hidden="1"/>
    <row r="2181" hidden="1"/>
    <row r="2182" hidden="1"/>
    <row r="2183" hidden="1"/>
    <row r="2184" hidden="1"/>
    <row r="2185" hidden="1"/>
    <row r="2186" hidden="1"/>
    <row r="2187" hidden="1"/>
    <row r="2188" hidden="1"/>
    <row r="2189" hidden="1"/>
    <row r="2190" hidden="1"/>
    <row r="2191" hidden="1"/>
    <row r="2192" hidden="1"/>
    <row r="2193" hidden="1"/>
    <row r="2194" hidden="1"/>
    <row r="2195" hidden="1"/>
    <row r="2196" hidden="1"/>
    <row r="2197" hidden="1"/>
    <row r="2198" hidden="1"/>
    <row r="2199" hidden="1"/>
    <row r="2200" hidden="1"/>
    <row r="2201" hidden="1"/>
    <row r="2202" hidden="1"/>
    <row r="2203" hidden="1"/>
    <row r="2204" hidden="1"/>
    <row r="2205" hidden="1"/>
    <row r="2206" hidden="1"/>
    <row r="2207" hidden="1"/>
    <row r="2208" hidden="1"/>
    <row r="2209" hidden="1"/>
    <row r="2210" hidden="1"/>
    <row r="2211" hidden="1"/>
    <row r="2212" hidden="1"/>
    <row r="2213" hidden="1"/>
    <row r="2214" hidden="1"/>
    <row r="2215" hidden="1"/>
    <row r="2216" hidden="1"/>
    <row r="2217" hidden="1"/>
    <row r="2218" hidden="1"/>
    <row r="2219" hidden="1"/>
    <row r="2220" hidden="1"/>
    <row r="2221" hidden="1"/>
    <row r="2222" hidden="1"/>
    <row r="2223" hidden="1"/>
    <row r="2224" hidden="1"/>
    <row r="2225" hidden="1"/>
    <row r="2226" hidden="1"/>
    <row r="2227" hidden="1"/>
    <row r="2228" hidden="1"/>
    <row r="2229" hidden="1"/>
    <row r="2230" hidden="1"/>
    <row r="2231" hidden="1"/>
    <row r="2232" hidden="1"/>
    <row r="2233" hidden="1"/>
    <row r="2234" hidden="1"/>
    <row r="2235" hidden="1"/>
    <row r="2236" hidden="1"/>
    <row r="2237" hidden="1"/>
    <row r="2238" hidden="1"/>
    <row r="2239" hidden="1"/>
    <row r="2240" hidden="1"/>
    <row r="2241" hidden="1"/>
    <row r="2242" hidden="1"/>
    <row r="2243" hidden="1"/>
    <row r="2244" hidden="1"/>
    <row r="2245" hidden="1"/>
    <row r="2246" hidden="1"/>
    <row r="2247" hidden="1"/>
    <row r="2248" hidden="1"/>
    <row r="2249" hidden="1"/>
    <row r="2250" hidden="1"/>
    <row r="2251" hidden="1"/>
    <row r="2252" hidden="1"/>
    <row r="2253" hidden="1"/>
    <row r="2254" hidden="1"/>
    <row r="2255" hidden="1"/>
    <row r="2256" hidden="1"/>
    <row r="2257" hidden="1"/>
    <row r="2258" hidden="1"/>
    <row r="2259" hidden="1"/>
    <row r="2260" hidden="1"/>
    <row r="2261" hidden="1"/>
    <row r="2262" hidden="1"/>
    <row r="2263" hidden="1"/>
    <row r="2264" hidden="1"/>
    <row r="2265" hidden="1"/>
    <row r="2266" hidden="1"/>
    <row r="2267" hidden="1"/>
    <row r="2268" hidden="1"/>
    <row r="2269" hidden="1"/>
    <row r="2270" hidden="1"/>
    <row r="2271" hidden="1"/>
    <row r="2272" hidden="1"/>
    <row r="2273" hidden="1"/>
    <row r="2274" hidden="1"/>
    <row r="2275" hidden="1"/>
    <row r="2276" hidden="1"/>
    <row r="2277" hidden="1"/>
    <row r="2278" hidden="1"/>
    <row r="2279" hidden="1"/>
    <row r="2280" hidden="1"/>
    <row r="2281" hidden="1"/>
    <row r="2282" hidden="1"/>
    <row r="2283" hidden="1"/>
    <row r="2284" hidden="1"/>
    <row r="2285" hidden="1"/>
    <row r="2286" hidden="1"/>
    <row r="2287" hidden="1"/>
    <row r="2288" hidden="1"/>
    <row r="2289" hidden="1"/>
    <row r="2290" hidden="1"/>
    <row r="2291" hidden="1"/>
    <row r="2292" hidden="1"/>
    <row r="2293" hidden="1"/>
    <row r="2294" hidden="1"/>
    <row r="2295" hidden="1"/>
    <row r="2296" hidden="1"/>
    <row r="2297" hidden="1"/>
    <row r="2298" hidden="1"/>
    <row r="2299" hidden="1"/>
    <row r="2300" hidden="1"/>
    <row r="2301" hidden="1"/>
    <row r="2302" hidden="1"/>
    <row r="2303" hidden="1"/>
    <row r="2304" hidden="1"/>
    <row r="2305" hidden="1"/>
    <row r="2306" hidden="1"/>
    <row r="2307" hidden="1"/>
    <row r="2308" hidden="1"/>
    <row r="2309" hidden="1"/>
    <row r="2310" hidden="1"/>
    <row r="2311" hidden="1"/>
    <row r="2312" hidden="1"/>
    <row r="2313" hidden="1"/>
    <row r="2314" hidden="1"/>
    <row r="2315" hidden="1"/>
    <row r="2316" hidden="1"/>
    <row r="2317" hidden="1"/>
    <row r="2318" hidden="1"/>
    <row r="2319" hidden="1"/>
    <row r="2320" hidden="1"/>
    <row r="2321" hidden="1"/>
    <row r="2322" hidden="1"/>
    <row r="2323" hidden="1"/>
    <row r="2324" hidden="1"/>
    <row r="2325" hidden="1"/>
    <row r="2326" hidden="1"/>
    <row r="2327" hidden="1"/>
    <row r="2328" hidden="1"/>
    <row r="2329" hidden="1"/>
    <row r="2330" hidden="1"/>
    <row r="2331" hidden="1"/>
    <row r="2332" hidden="1"/>
    <row r="2333" hidden="1"/>
    <row r="2334" hidden="1"/>
    <row r="2335" hidden="1"/>
    <row r="2336" hidden="1"/>
    <row r="2337" hidden="1"/>
    <row r="2338" hidden="1"/>
    <row r="2339" hidden="1"/>
    <row r="2340" hidden="1"/>
    <row r="2341" hidden="1"/>
    <row r="2342" hidden="1"/>
    <row r="2343" hidden="1"/>
    <row r="2344" hidden="1"/>
    <row r="2345" hidden="1"/>
    <row r="2346" hidden="1"/>
    <row r="2347" hidden="1"/>
    <row r="2348" hidden="1"/>
    <row r="2349" hidden="1"/>
    <row r="2350" hidden="1"/>
    <row r="2351" hidden="1"/>
    <row r="2352" hidden="1"/>
    <row r="2353" hidden="1"/>
    <row r="2354" hidden="1"/>
    <row r="2355" hidden="1"/>
    <row r="2356" hidden="1"/>
    <row r="2357" hidden="1"/>
    <row r="2358" hidden="1"/>
    <row r="2359" hidden="1"/>
    <row r="2360" hidden="1"/>
    <row r="2361" hidden="1"/>
    <row r="2362" hidden="1"/>
    <row r="2363" hidden="1"/>
    <row r="2364" hidden="1"/>
    <row r="2365" hidden="1"/>
    <row r="2366" hidden="1"/>
    <row r="2367" hidden="1"/>
    <row r="2368" hidden="1"/>
    <row r="2369" hidden="1"/>
    <row r="2370" hidden="1"/>
    <row r="2371" hidden="1"/>
    <row r="2372" hidden="1"/>
    <row r="2373" hidden="1"/>
    <row r="2374" hidden="1"/>
    <row r="2375" hidden="1"/>
    <row r="2376" hidden="1"/>
    <row r="2377" hidden="1"/>
    <row r="2378" hidden="1"/>
    <row r="2379" hidden="1"/>
    <row r="2380" hidden="1"/>
    <row r="2381" hidden="1"/>
    <row r="2382" hidden="1"/>
    <row r="2383" hidden="1"/>
    <row r="2384" hidden="1"/>
    <row r="2385" hidden="1"/>
    <row r="2386" hidden="1"/>
    <row r="2387" hidden="1"/>
    <row r="2388" hidden="1"/>
    <row r="2389" hidden="1"/>
    <row r="2390" hidden="1"/>
    <row r="2391" hidden="1"/>
    <row r="2392" hidden="1"/>
    <row r="2393" hidden="1"/>
    <row r="2394" hidden="1"/>
    <row r="2395" hidden="1"/>
    <row r="2396" hidden="1"/>
    <row r="2397" hidden="1"/>
    <row r="2398" hidden="1"/>
    <row r="2399" hidden="1"/>
    <row r="2400" hidden="1"/>
    <row r="2401" hidden="1"/>
    <row r="2402" hidden="1"/>
    <row r="2403" hidden="1"/>
    <row r="2404" hidden="1"/>
    <row r="2405" hidden="1"/>
    <row r="2406" hidden="1"/>
    <row r="2407" hidden="1"/>
    <row r="2408" hidden="1"/>
    <row r="2409" hidden="1"/>
    <row r="2410" hidden="1"/>
    <row r="2411" hidden="1"/>
    <row r="2412" hidden="1"/>
    <row r="2413" hidden="1"/>
    <row r="2414" hidden="1"/>
    <row r="2415" hidden="1"/>
    <row r="2416" hidden="1"/>
    <row r="2417" hidden="1"/>
    <row r="2418" hidden="1"/>
    <row r="2419" hidden="1"/>
    <row r="2420" hidden="1"/>
    <row r="2421" hidden="1"/>
    <row r="2422" hidden="1"/>
    <row r="2423" hidden="1"/>
    <row r="2424" hidden="1"/>
    <row r="2425" hidden="1"/>
    <row r="2426" hidden="1"/>
    <row r="2427" hidden="1"/>
    <row r="2428" hidden="1"/>
    <row r="2429" hidden="1"/>
    <row r="2430" hidden="1"/>
    <row r="2431" hidden="1"/>
    <row r="2432" hidden="1"/>
    <row r="2433" hidden="1"/>
    <row r="2434" hidden="1"/>
    <row r="2435" hidden="1"/>
    <row r="2436" hidden="1"/>
    <row r="2437" hidden="1"/>
    <row r="2438" hidden="1"/>
    <row r="2439" hidden="1"/>
    <row r="2440" hidden="1"/>
    <row r="2441" hidden="1"/>
    <row r="2442" hidden="1"/>
    <row r="2443" hidden="1"/>
    <row r="2444" hidden="1"/>
    <row r="2445" hidden="1"/>
    <row r="2446" hidden="1"/>
    <row r="2447" hidden="1"/>
    <row r="2448" hidden="1"/>
    <row r="2449" hidden="1"/>
    <row r="2450" hidden="1"/>
    <row r="2451" hidden="1"/>
    <row r="2452" hidden="1"/>
    <row r="2453" hidden="1"/>
    <row r="2454" hidden="1"/>
    <row r="2455" hidden="1"/>
    <row r="2456" hidden="1"/>
    <row r="2457" hidden="1"/>
    <row r="2458" hidden="1"/>
    <row r="2459" hidden="1"/>
    <row r="2460" hidden="1"/>
    <row r="2461" hidden="1"/>
    <row r="2462" hidden="1"/>
    <row r="2463" hidden="1"/>
    <row r="2464" hidden="1"/>
    <row r="2465" hidden="1"/>
    <row r="2466" hidden="1"/>
    <row r="2467" hidden="1"/>
    <row r="2468" hidden="1"/>
    <row r="2469" hidden="1"/>
    <row r="2470" hidden="1"/>
    <row r="2471" hidden="1"/>
    <row r="2472" hidden="1"/>
    <row r="2473" hidden="1"/>
    <row r="2474" hidden="1"/>
    <row r="2475" hidden="1"/>
    <row r="2476" hidden="1"/>
    <row r="2477" hidden="1"/>
    <row r="2478" hidden="1"/>
    <row r="2479" hidden="1"/>
    <row r="2480" hidden="1"/>
    <row r="2481" hidden="1"/>
    <row r="2482" hidden="1"/>
    <row r="2483" hidden="1"/>
    <row r="2484" hidden="1"/>
    <row r="2485" hidden="1"/>
    <row r="2486" hidden="1"/>
    <row r="2487" hidden="1"/>
    <row r="2488" hidden="1"/>
    <row r="2489" hidden="1"/>
    <row r="2490" hidden="1"/>
    <row r="2491" hidden="1"/>
    <row r="2492" hidden="1"/>
    <row r="2493" hidden="1"/>
    <row r="2494" hidden="1"/>
    <row r="2495" hidden="1"/>
    <row r="2496" hidden="1"/>
    <row r="2497" hidden="1"/>
    <row r="2498" hidden="1"/>
    <row r="2499" hidden="1"/>
    <row r="2500" hidden="1"/>
    <row r="2501" hidden="1"/>
    <row r="2502" hidden="1"/>
    <row r="2503" hidden="1"/>
    <row r="2504" hidden="1"/>
    <row r="2505" hidden="1"/>
    <row r="2506" hidden="1"/>
    <row r="2507" hidden="1"/>
    <row r="2508" hidden="1"/>
    <row r="2509" hidden="1"/>
    <row r="2510" hidden="1"/>
    <row r="2511" hidden="1"/>
    <row r="2512" hidden="1"/>
    <row r="2513" hidden="1"/>
    <row r="2514" hidden="1"/>
    <row r="2515" hidden="1"/>
    <row r="2516" hidden="1"/>
    <row r="2517" hidden="1"/>
    <row r="2518" hidden="1"/>
    <row r="2519" hidden="1"/>
    <row r="2520" hidden="1"/>
    <row r="2521" hidden="1"/>
    <row r="2522" hidden="1"/>
    <row r="2523" hidden="1"/>
    <row r="2524" hidden="1"/>
    <row r="2525" hidden="1"/>
    <row r="2526" hidden="1"/>
    <row r="2527" hidden="1"/>
    <row r="2528" hidden="1"/>
    <row r="2529" hidden="1"/>
    <row r="2530" hidden="1"/>
    <row r="2531" hidden="1"/>
    <row r="2532" hidden="1"/>
    <row r="2533" hidden="1"/>
    <row r="2534" hidden="1"/>
    <row r="2535" hidden="1"/>
    <row r="2536" hidden="1"/>
    <row r="2537" hidden="1"/>
    <row r="2538" hidden="1"/>
    <row r="2539" hidden="1"/>
    <row r="2540" hidden="1"/>
    <row r="2541" hidden="1"/>
    <row r="2542" hidden="1"/>
    <row r="2543" hidden="1"/>
    <row r="2544" hidden="1"/>
    <row r="2545" hidden="1"/>
    <row r="2546" hidden="1"/>
    <row r="2547" hidden="1"/>
    <row r="2548" hidden="1"/>
    <row r="2549" hidden="1"/>
    <row r="2550" hidden="1"/>
    <row r="2551" hidden="1"/>
    <row r="2552" hidden="1"/>
    <row r="2553" hidden="1"/>
    <row r="2554" hidden="1"/>
    <row r="2555" hidden="1"/>
    <row r="2556" hidden="1"/>
    <row r="2557" hidden="1"/>
    <row r="2558" hidden="1"/>
    <row r="2559" hidden="1"/>
    <row r="2560" hidden="1"/>
    <row r="2561" hidden="1"/>
    <row r="2562" hidden="1"/>
    <row r="2563" hidden="1"/>
    <row r="2564" hidden="1"/>
    <row r="2565" hidden="1"/>
    <row r="2566" hidden="1"/>
    <row r="2567" hidden="1"/>
    <row r="2568" hidden="1"/>
    <row r="2569" hidden="1"/>
    <row r="2570" hidden="1"/>
    <row r="2571" hidden="1"/>
    <row r="2572" hidden="1"/>
    <row r="2573" hidden="1"/>
    <row r="2574" hidden="1"/>
    <row r="2575" hidden="1"/>
    <row r="2576" hidden="1"/>
    <row r="2577" hidden="1"/>
    <row r="2578" hidden="1"/>
    <row r="2579" hidden="1"/>
    <row r="2580" hidden="1"/>
    <row r="2581" hidden="1"/>
    <row r="2582" hidden="1"/>
    <row r="2583" hidden="1"/>
    <row r="2584" hidden="1"/>
    <row r="2585" hidden="1"/>
    <row r="2586" hidden="1"/>
    <row r="2587" hidden="1"/>
    <row r="2588" hidden="1"/>
    <row r="2589" hidden="1"/>
    <row r="2590" hidden="1"/>
    <row r="2591" hidden="1"/>
    <row r="2592" hidden="1"/>
    <row r="2593" hidden="1"/>
    <row r="2594" hidden="1"/>
    <row r="2595" hidden="1"/>
    <row r="2596" hidden="1"/>
    <row r="2597" hidden="1"/>
    <row r="2598" hidden="1"/>
    <row r="2599" hidden="1"/>
    <row r="2600" hidden="1"/>
    <row r="2601" hidden="1"/>
    <row r="2602" hidden="1"/>
    <row r="2603" hidden="1"/>
    <row r="2604" hidden="1"/>
    <row r="2605" hidden="1"/>
    <row r="2606" hidden="1"/>
    <row r="2607" hidden="1"/>
    <row r="2608" hidden="1"/>
    <row r="2609" hidden="1"/>
    <row r="2610" hidden="1"/>
    <row r="2611" hidden="1"/>
    <row r="2612" hidden="1"/>
    <row r="2613" hidden="1"/>
    <row r="2614" hidden="1"/>
    <row r="2615" hidden="1"/>
    <row r="2616" hidden="1"/>
    <row r="2617" hidden="1"/>
    <row r="2618" hidden="1"/>
    <row r="2619" hidden="1"/>
    <row r="2620" hidden="1"/>
    <row r="2621" hidden="1"/>
    <row r="2622" hidden="1"/>
    <row r="2623" hidden="1"/>
    <row r="2624" hidden="1"/>
    <row r="2625" hidden="1"/>
    <row r="2626" hidden="1"/>
    <row r="2627" hidden="1"/>
    <row r="2628" hidden="1"/>
    <row r="2629" hidden="1"/>
    <row r="2630" hidden="1"/>
    <row r="2631" hidden="1"/>
    <row r="2632" hidden="1"/>
    <row r="2633" hidden="1"/>
    <row r="2634" hidden="1"/>
    <row r="2635" hidden="1"/>
    <row r="2636" hidden="1"/>
    <row r="2637" hidden="1"/>
    <row r="2638" hidden="1"/>
    <row r="2639" hidden="1"/>
    <row r="2640" hidden="1"/>
    <row r="2641" hidden="1"/>
    <row r="2642" hidden="1"/>
    <row r="2643" hidden="1"/>
    <row r="2644" hidden="1"/>
    <row r="2645" hidden="1"/>
    <row r="2646" hidden="1"/>
    <row r="2647" hidden="1"/>
    <row r="2648" hidden="1"/>
    <row r="2649" hidden="1"/>
    <row r="2650" hidden="1"/>
    <row r="2651" hidden="1"/>
    <row r="2652" hidden="1"/>
    <row r="2653" hidden="1"/>
    <row r="2654" hidden="1"/>
    <row r="2655" hidden="1"/>
    <row r="2656" hidden="1"/>
    <row r="2657" hidden="1"/>
    <row r="2658" hidden="1"/>
    <row r="2659" hidden="1"/>
    <row r="2660" hidden="1"/>
    <row r="2661" hidden="1"/>
    <row r="2662" hidden="1"/>
    <row r="2663" hidden="1"/>
    <row r="2664" hidden="1"/>
    <row r="2665" hidden="1"/>
    <row r="2666" hidden="1"/>
    <row r="2667" hidden="1"/>
    <row r="2668" hidden="1"/>
    <row r="2669" hidden="1"/>
    <row r="2670" hidden="1"/>
    <row r="2671" hidden="1"/>
    <row r="2672" hidden="1"/>
    <row r="2673" hidden="1"/>
    <row r="2674" hidden="1"/>
    <row r="2675" hidden="1"/>
    <row r="2676" hidden="1"/>
    <row r="2677" hidden="1"/>
    <row r="2678" hidden="1"/>
    <row r="2679" hidden="1"/>
    <row r="2680" hidden="1"/>
    <row r="2681" hidden="1"/>
    <row r="2682" hidden="1"/>
    <row r="2683" hidden="1"/>
    <row r="2684" hidden="1"/>
    <row r="2685" hidden="1"/>
    <row r="2686" hidden="1"/>
    <row r="2687" hidden="1"/>
    <row r="2688" hidden="1"/>
    <row r="2689" hidden="1"/>
    <row r="2690" hidden="1"/>
    <row r="2691" hidden="1"/>
    <row r="2692" hidden="1"/>
    <row r="2693" hidden="1"/>
    <row r="2694" hidden="1"/>
    <row r="2695" hidden="1"/>
    <row r="2696" hidden="1"/>
    <row r="2697" hidden="1"/>
    <row r="2698" hidden="1"/>
    <row r="2699" hidden="1"/>
    <row r="2700" hidden="1"/>
    <row r="2701" hidden="1"/>
    <row r="2702" hidden="1"/>
    <row r="2703" hidden="1"/>
    <row r="2704" hidden="1"/>
    <row r="2705" hidden="1"/>
    <row r="2706" hidden="1"/>
    <row r="2707" hidden="1"/>
    <row r="2708" hidden="1"/>
    <row r="2709" hidden="1"/>
    <row r="2710" hidden="1"/>
    <row r="2711" hidden="1"/>
    <row r="2712" hidden="1"/>
    <row r="2713" hidden="1"/>
    <row r="2714" hidden="1"/>
    <row r="2715" hidden="1"/>
    <row r="2716" hidden="1"/>
    <row r="2717" hidden="1"/>
    <row r="2718" hidden="1"/>
    <row r="2719" hidden="1"/>
    <row r="2720" hidden="1"/>
    <row r="2721" hidden="1"/>
    <row r="2722" hidden="1"/>
    <row r="2723" hidden="1"/>
    <row r="2724" hidden="1"/>
    <row r="2725" hidden="1"/>
    <row r="2726" hidden="1"/>
    <row r="2727" hidden="1"/>
    <row r="2728" hidden="1"/>
    <row r="2729" hidden="1"/>
    <row r="2730" hidden="1"/>
    <row r="2731" hidden="1"/>
    <row r="2732" hidden="1"/>
    <row r="2733" hidden="1"/>
    <row r="2734" hidden="1"/>
    <row r="2735" hidden="1"/>
    <row r="2736" hidden="1"/>
    <row r="2737" hidden="1"/>
    <row r="2738" hidden="1"/>
    <row r="2739" hidden="1"/>
    <row r="2740" hidden="1"/>
    <row r="2741" hidden="1"/>
    <row r="2742" hidden="1"/>
    <row r="2743" hidden="1"/>
    <row r="2744" hidden="1"/>
    <row r="2745" hidden="1"/>
    <row r="2746" hidden="1"/>
    <row r="2747" hidden="1"/>
    <row r="2748" hidden="1"/>
    <row r="2749" hidden="1"/>
    <row r="2750" hidden="1"/>
    <row r="2751" hidden="1"/>
    <row r="2752" hidden="1"/>
    <row r="2753" hidden="1"/>
    <row r="2754" hidden="1"/>
    <row r="2755" hidden="1"/>
    <row r="2756" hidden="1"/>
    <row r="2757" hidden="1"/>
    <row r="2758" hidden="1"/>
    <row r="2759" hidden="1"/>
    <row r="2760" hidden="1"/>
    <row r="2761" hidden="1"/>
    <row r="2762" hidden="1"/>
    <row r="2763" hidden="1"/>
    <row r="2764" hidden="1"/>
    <row r="2765" hidden="1"/>
    <row r="2766" hidden="1"/>
    <row r="2767" hidden="1"/>
    <row r="2768" hidden="1"/>
    <row r="2769" hidden="1"/>
    <row r="2770" hidden="1"/>
    <row r="2771" hidden="1"/>
    <row r="2772" hidden="1"/>
    <row r="2773" hidden="1"/>
    <row r="2774" hidden="1"/>
    <row r="2775" hidden="1"/>
    <row r="2776" hidden="1"/>
    <row r="2777" hidden="1"/>
    <row r="2778" hidden="1"/>
    <row r="2779" hidden="1"/>
    <row r="2780" hidden="1"/>
    <row r="2781" hidden="1"/>
    <row r="2782" hidden="1"/>
    <row r="2783" hidden="1"/>
    <row r="2784" hidden="1"/>
    <row r="2785" hidden="1"/>
    <row r="2786" hidden="1"/>
    <row r="2787" hidden="1"/>
    <row r="2788" hidden="1"/>
    <row r="2789" hidden="1"/>
    <row r="2790" hidden="1"/>
    <row r="2791" hidden="1"/>
    <row r="2792" hidden="1"/>
    <row r="2793" hidden="1"/>
    <row r="2794" hidden="1"/>
    <row r="2795" hidden="1"/>
    <row r="2796" hidden="1"/>
    <row r="2797" hidden="1"/>
    <row r="2798" hidden="1"/>
    <row r="2799" hidden="1"/>
    <row r="2800" hidden="1"/>
    <row r="2801" hidden="1"/>
    <row r="2802" hidden="1"/>
    <row r="2803" hidden="1"/>
    <row r="2804" hidden="1"/>
    <row r="2805" hidden="1"/>
    <row r="2806" hidden="1"/>
    <row r="2807" hidden="1"/>
    <row r="2808" hidden="1"/>
    <row r="2809" hidden="1"/>
    <row r="2810" hidden="1"/>
    <row r="2811" hidden="1"/>
    <row r="2812" hidden="1"/>
    <row r="2813" hidden="1"/>
    <row r="2814" hidden="1"/>
    <row r="2815" hidden="1"/>
    <row r="2816" hidden="1"/>
    <row r="2817" hidden="1"/>
    <row r="2818" hidden="1"/>
    <row r="2819" hidden="1"/>
    <row r="2820" hidden="1"/>
  </sheetData>
  <mergeCells count="32">
    <mergeCell ref="J41:O41"/>
    <mergeCell ref="B41:B43"/>
    <mergeCell ref="J43:O47"/>
    <mergeCell ref="B37:H37"/>
    <mergeCell ref="Q37:W37"/>
    <mergeCell ref="B28:H28"/>
    <mergeCell ref="Q28:W28"/>
    <mergeCell ref="J30:O31"/>
    <mergeCell ref="Y30:AD31"/>
    <mergeCell ref="B31:B32"/>
    <mergeCell ref="Q31:Q32"/>
    <mergeCell ref="J32:O36"/>
    <mergeCell ref="Y32:AD36"/>
    <mergeCell ref="B19:H19"/>
    <mergeCell ref="Q19:W19"/>
    <mergeCell ref="J21:O22"/>
    <mergeCell ref="Y21:AD22"/>
    <mergeCell ref="B22:B23"/>
    <mergeCell ref="Q22:Q23"/>
    <mergeCell ref="J23:O27"/>
    <mergeCell ref="Y23:AD27"/>
    <mergeCell ref="B4:O4"/>
    <mergeCell ref="Q5:Q6"/>
    <mergeCell ref="B8:O8"/>
    <mergeCell ref="B9:O11"/>
    <mergeCell ref="J12:O13"/>
    <mergeCell ref="C6:E6"/>
    <mergeCell ref="Y12:AD13"/>
    <mergeCell ref="B13:B14"/>
    <mergeCell ref="Q13:Q14"/>
    <mergeCell ref="J14:O18"/>
    <mergeCell ref="Y14:AD18"/>
  </mergeCells>
  <conditionalFormatting sqref="E15:E18">
    <cfRule type="cellIs" dxfId="20" priority="34" operator="greaterThan">
      <formula>1</formula>
    </cfRule>
  </conditionalFormatting>
  <conditionalFormatting sqref="E24:E27">
    <cfRule type="cellIs" dxfId="19" priority="30" operator="greaterThan">
      <formula>1</formula>
    </cfRule>
  </conditionalFormatting>
  <conditionalFormatting sqref="E33:E36">
    <cfRule type="cellIs" dxfId="18" priority="26" operator="greaterThan">
      <formula>1</formula>
    </cfRule>
  </conditionalFormatting>
  <conditionalFormatting sqref="E44:E47">
    <cfRule type="cellIs" dxfId="17" priority="38" operator="greaterThan">
      <formula>1</formula>
    </cfRule>
  </conditionalFormatting>
  <conditionalFormatting sqref="H15:H18">
    <cfRule type="cellIs" dxfId="16" priority="33" operator="greaterThan">
      <formula>1</formula>
    </cfRule>
  </conditionalFormatting>
  <conditionalFormatting sqref="H24:H27">
    <cfRule type="cellIs" dxfId="15" priority="29" operator="greaterThan">
      <formula>1</formula>
    </cfRule>
  </conditionalFormatting>
  <conditionalFormatting sqref="H33:H36">
    <cfRule type="cellIs" dxfId="14" priority="25" operator="greaterThan">
      <formula>1</formula>
    </cfRule>
  </conditionalFormatting>
  <conditionalFormatting sqref="H44:H47">
    <cfRule type="cellIs" dxfId="13" priority="37" operator="greaterThan">
      <formula>1</formula>
    </cfRule>
  </conditionalFormatting>
  <conditionalFormatting sqref="T7:T10">
    <cfRule type="cellIs" dxfId="12" priority="10" operator="greaterThan">
      <formula>1</formula>
    </cfRule>
  </conditionalFormatting>
  <conditionalFormatting sqref="T15:T18">
    <cfRule type="cellIs" dxfId="11" priority="14" operator="greaterThan">
      <formula>1</formula>
    </cfRule>
  </conditionalFormatting>
  <conditionalFormatting sqref="T24:T27">
    <cfRule type="cellIs" dxfId="10" priority="18" operator="greaterThan">
      <formula>1</formula>
    </cfRule>
  </conditionalFormatting>
  <conditionalFormatting sqref="T33:T36">
    <cfRule type="cellIs" dxfId="9" priority="22" operator="greaterThan">
      <formula>1</formula>
    </cfRule>
  </conditionalFormatting>
  <conditionalFormatting sqref="W7:W10">
    <cfRule type="cellIs" dxfId="8" priority="9" operator="greaterThan">
      <formula>1</formula>
    </cfRule>
  </conditionalFormatting>
  <conditionalFormatting sqref="W15:W18">
    <cfRule type="cellIs" dxfId="7" priority="13" operator="greaterThan">
      <formula>1</formula>
    </cfRule>
  </conditionalFormatting>
  <conditionalFormatting sqref="W24:W27">
    <cfRule type="cellIs" dxfId="6" priority="17" operator="greaterThan">
      <formula>1</formula>
    </cfRule>
  </conditionalFormatting>
  <conditionalFormatting sqref="W33:W36">
    <cfRule type="cellIs" dxfId="5" priority="21" operator="greaterThan">
      <formula>1</formula>
    </cfRule>
  </conditionalFormatting>
  <dataValidations count="1">
    <dataValidation type="list" allowBlank="1" showInputMessage="1" showErrorMessage="1" sqref="C6:E6" xr:uid="{00000000-0002-0000-0000-000000000000}">
      <formula1>$L$70:$L$102</formula1>
    </dataValidation>
  </dataValidations>
  <printOptions horizontalCentered="1"/>
  <pageMargins left="0.23622047244094491" right="0.23622047244094491" top="0.78740157480314965" bottom="0.39370078740157483" header="0.31496062992125984" footer="0.31496062992125984"/>
  <pageSetup scale="35" fitToHeight="5" orientation="landscape" r:id="rId1"/>
  <headerFooter>
    <oddHeader>&amp;C&amp;G</oddHeader>
    <oddFooter>&amp;C&amp;P&amp;R&amp;G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2">
    <pageSetUpPr fitToPage="1"/>
  </sheetPr>
  <dimension ref="A1:S180"/>
  <sheetViews>
    <sheetView showGridLines="0" topLeftCell="A12" zoomScale="66" zoomScaleNormal="66" zoomScaleSheetLayoutView="10" workbookViewId="0">
      <selection activeCell="J43" sqref="J43:O44"/>
    </sheetView>
  </sheetViews>
  <sheetFormatPr baseColWidth="10" defaultColWidth="0" defaultRowHeight="0" customHeight="1" zeroHeight="1"/>
  <cols>
    <col min="1" max="1" width="8.5703125" style="48" customWidth="1"/>
    <col min="2" max="2" width="16.5703125" style="48" customWidth="1"/>
    <col min="3" max="4" width="23.5703125" style="48" customWidth="1"/>
    <col min="5" max="5" width="26.42578125" style="48" customWidth="1"/>
    <col min="6" max="6" width="23.5703125" style="48" bestFit="1" customWidth="1"/>
    <col min="7" max="8" width="21.140625" style="48" customWidth="1"/>
    <col min="9" max="9" width="25.42578125" style="48" customWidth="1"/>
    <col min="10" max="10" width="23.7109375" style="48" customWidth="1"/>
    <col min="11" max="11" width="24.42578125" style="48" customWidth="1"/>
    <col min="12" max="12" width="21.85546875" style="48" hidden="1" customWidth="1"/>
    <col min="13" max="13" width="25.140625" style="48" bestFit="1" customWidth="1"/>
    <col min="14" max="16" width="21.85546875" style="48" customWidth="1"/>
    <col min="17" max="17" width="28.5703125" style="48" customWidth="1"/>
    <col min="18" max="18" width="5.140625" style="48" customWidth="1"/>
    <col min="19" max="19" width="5.140625" style="48" hidden="1" customWidth="1"/>
    <col min="20" max="16384" width="11.42578125" style="48" hidden="1"/>
  </cols>
  <sheetData>
    <row r="1" spans="2:17" ht="13.5"/>
    <row r="2" spans="2:17" s="49" customFormat="1" ht="27">
      <c r="B2" s="75" t="s">
        <v>24</v>
      </c>
      <c r="C2" s="76"/>
      <c r="D2" s="76"/>
      <c r="E2" s="76"/>
      <c r="F2" s="76"/>
      <c r="G2" s="76"/>
      <c r="H2" s="75"/>
      <c r="I2" s="76"/>
      <c r="J2" s="76"/>
      <c r="K2" s="76"/>
      <c r="L2" s="76"/>
      <c r="M2" s="76"/>
      <c r="N2" s="76"/>
      <c r="O2" s="76"/>
      <c r="P2" s="76"/>
      <c r="Q2" s="76"/>
    </row>
    <row r="3" spans="2:17" s="49" customFormat="1" ht="24.75" customHeight="1">
      <c r="P3" s="3"/>
    </row>
    <row r="4" spans="2:17" s="49" customFormat="1" ht="21.75" customHeight="1">
      <c r="B4" s="72" t="s">
        <v>25</v>
      </c>
      <c r="C4" s="50"/>
      <c r="D4" s="72"/>
      <c r="E4" s="72"/>
      <c r="F4" s="50"/>
      <c r="G4" s="50"/>
      <c r="H4" s="51"/>
      <c r="I4" s="71" t="s">
        <v>13</v>
      </c>
      <c r="J4" s="50"/>
      <c r="K4" s="50"/>
      <c r="L4" s="50"/>
      <c r="M4" s="50"/>
      <c r="N4" s="73"/>
      <c r="O4" s="50"/>
      <c r="P4" s="50"/>
      <c r="Q4" s="50"/>
    </row>
    <row r="5" spans="2:17" s="49" customFormat="1" ht="36.75" customHeight="1">
      <c r="B5" s="51"/>
      <c r="C5" s="51"/>
      <c r="D5" s="51"/>
      <c r="E5" s="51"/>
      <c r="F5" s="51"/>
      <c r="G5" s="51"/>
      <c r="H5" s="51"/>
      <c r="I5" s="291" t="s">
        <v>103</v>
      </c>
      <c r="J5" s="291"/>
      <c r="K5" s="291"/>
      <c r="L5" s="291"/>
      <c r="M5" s="291"/>
      <c r="N5" s="291"/>
      <c r="O5" s="291"/>
      <c r="P5" s="291"/>
      <c r="Q5" s="291"/>
    </row>
    <row r="6" spans="2:17" s="49" customFormat="1" ht="36.75" customHeight="1">
      <c r="B6" s="143" t="s">
        <v>6</v>
      </c>
      <c r="C6" s="330" t="s">
        <v>153</v>
      </c>
      <c r="D6" s="330"/>
      <c r="E6" s="143" t="s">
        <v>106</v>
      </c>
      <c r="F6" s="144" t="s">
        <v>154</v>
      </c>
      <c r="G6" s="8"/>
      <c r="H6" s="52"/>
      <c r="I6" s="291"/>
      <c r="J6" s="291"/>
      <c r="K6" s="291"/>
      <c r="L6" s="291"/>
      <c r="M6" s="291"/>
      <c r="N6" s="291"/>
      <c r="O6" s="291"/>
      <c r="P6" s="291"/>
      <c r="Q6" s="291"/>
    </row>
    <row r="7" spans="2:17" s="49" customFormat="1" ht="36.75" customHeight="1">
      <c r="B7" s="11"/>
      <c r="C7" s="53" t="s">
        <v>11</v>
      </c>
      <c r="D7" s="11"/>
      <c r="E7" s="11"/>
      <c r="F7" s="8"/>
      <c r="G7" s="8"/>
      <c r="I7" s="291"/>
      <c r="J7" s="291"/>
      <c r="K7" s="291"/>
      <c r="L7" s="291"/>
      <c r="M7" s="291"/>
      <c r="N7" s="291"/>
      <c r="O7" s="291"/>
      <c r="P7" s="291"/>
      <c r="Q7" s="291"/>
    </row>
    <row r="8" spans="2:17" s="49" customFormat="1" ht="23.25" customHeight="1">
      <c r="B8" s="86"/>
      <c r="C8" s="86"/>
      <c r="D8" s="91" t="s">
        <v>155</v>
      </c>
      <c r="F8" s="86"/>
      <c r="G8" s="91" t="s">
        <v>157</v>
      </c>
      <c r="I8" s="145"/>
      <c r="J8" s="145"/>
      <c r="K8" s="145"/>
      <c r="L8" s="145"/>
      <c r="M8" s="145"/>
      <c r="N8" s="145"/>
      <c r="O8" s="145"/>
      <c r="P8" s="145"/>
      <c r="Q8" s="145"/>
    </row>
    <row r="9" spans="2:17" ht="19.5">
      <c r="B9" s="146"/>
      <c r="C9" s="91" t="s">
        <v>156</v>
      </c>
      <c r="E9" s="90"/>
      <c r="F9" s="91"/>
      <c r="G9" s="90"/>
      <c r="H9" s="91" t="s">
        <v>158</v>
      </c>
      <c r="I9" s="145"/>
      <c r="J9" s="145"/>
      <c r="K9" s="145"/>
      <c r="L9" s="145"/>
      <c r="M9" s="145"/>
      <c r="N9" s="145"/>
      <c r="O9" s="145"/>
      <c r="P9" s="145"/>
      <c r="Q9" s="145"/>
    </row>
    <row r="10" spans="2:17" ht="19.5" customHeight="1">
      <c r="B10" s="146"/>
      <c r="C10" s="146"/>
      <c r="E10" s="91"/>
      <c r="F10" s="91"/>
      <c r="G10" s="146"/>
      <c r="H10" s="146"/>
      <c r="I10" s="90"/>
      <c r="J10" s="90"/>
      <c r="K10" s="90"/>
      <c r="L10" s="90"/>
      <c r="M10" s="90"/>
      <c r="N10" s="312" t="s">
        <v>26</v>
      </c>
      <c r="O10" s="313"/>
      <c r="P10" s="313"/>
      <c r="Q10" s="314"/>
    </row>
    <row r="11" spans="2:17" ht="27.75" customHeight="1">
      <c r="B11" s="318" t="s">
        <v>27</v>
      </c>
      <c r="C11" s="147" t="s">
        <v>28</v>
      </c>
      <c r="D11" s="147"/>
      <c r="E11" s="147"/>
      <c r="F11" s="148"/>
      <c r="G11" s="147" t="s">
        <v>29</v>
      </c>
      <c r="H11" s="149"/>
      <c r="I11" s="148"/>
      <c r="J11" s="319" t="s">
        <v>30</v>
      </c>
      <c r="K11" s="319" t="s">
        <v>31</v>
      </c>
      <c r="L11" s="150"/>
      <c r="M11" s="90"/>
      <c r="N11" s="315"/>
      <c r="O11" s="316"/>
      <c r="P11" s="316"/>
      <c r="Q11" s="317"/>
    </row>
    <row r="12" spans="2:17" ht="65.25" customHeight="1">
      <c r="B12" s="318"/>
      <c r="C12" s="151" t="s">
        <v>32</v>
      </c>
      <c r="D12" s="151" t="s">
        <v>33</v>
      </c>
      <c r="E12" s="151" t="s">
        <v>34</v>
      </c>
      <c r="F12" s="151" t="s">
        <v>35</v>
      </c>
      <c r="G12" s="151" t="s">
        <v>36</v>
      </c>
      <c r="H12" s="151" t="s">
        <v>37</v>
      </c>
      <c r="I12" s="151" t="s">
        <v>38</v>
      </c>
      <c r="J12" s="320"/>
      <c r="K12" s="320"/>
      <c r="L12" s="152"/>
      <c r="M12" s="90"/>
      <c r="N12" s="321"/>
      <c r="O12" s="322"/>
      <c r="P12" s="322"/>
      <c r="Q12" s="323"/>
    </row>
    <row r="13" spans="2:17" ht="35.25" customHeight="1">
      <c r="B13" s="153">
        <v>4000</v>
      </c>
      <c r="C13" s="154">
        <f>+I25+I27+I29+I31</f>
        <v>3897951</v>
      </c>
      <c r="D13" s="154">
        <f>+J25+J27+J29+J31</f>
        <v>2165776</v>
      </c>
      <c r="E13" s="154">
        <f>+K25+K27+K29+K31</f>
        <v>2165776</v>
      </c>
      <c r="F13" s="154">
        <f>+M25+M27+M29+M31</f>
        <v>2165230</v>
      </c>
      <c r="G13" s="154">
        <f>+N25+N27+N29+N31</f>
        <v>0</v>
      </c>
      <c r="H13" s="154">
        <f>+P25+P27+P29+P31</f>
        <v>408080</v>
      </c>
      <c r="I13" s="154">
        <f>+O25+O27+O29+O31</f>
        <v>0</v>
      </c>
      <c r="J13" s="155">
        <f>+IFERROR((F13+I13)/D13,0)</f>
        <v>0.9997478963660138</v>
      </c>
      <c r="K13" s="154">
        <f>+E13-F13-I13</f>
        <v>546</v>
      </c>
      <c r="L13" s="156"/>
      <c r="M13" s="90"/>
      <c r="N13" s="324"/>
      <c r="O13" s="325"/>
      <c r="P13" s="325"/>
      <c r="Q13" s="326"/>
    </row>
    <row r="14" spans="2:17" ht="35.25" customHeight="1">
      <c r="B14" s="153" t="s">
        <v>39</v>
      </c>
      <c r="C14" s="157">
        <f>SUM(C13:C13)</f>
        <v>3897951</v>
      </c>
      <c r="D14" s="157">
        <f t="shared" ref="D14:K14" si="0">SUM(D13:D13)</f>
        <v>2165776</v>
      </c>
      <c r="E14" s="157">
        <f t="shared" si="0"/>
        <v>2165776</v>
      </c>
      <c r="F14" s="157">
        <f t="shared" si="0"/>
        <v>2165230</v>
      </c>
      <c r="G14" s="157">
        <f t="shared" si="0"/>
        <v>0</v>
      </c>
      <c r="H14" s="157">
        <f t="shared" si="0"/>
        <v>408080</v>
      </c>
      <c r="I14" s="157">
        <f t="shared" si="0"/>
        <v>0</v>
      </c>
      <c r="J14" s="158">
        <f t="shared" si="0"/>
        <v>0.9997478963660138</v>
      </c>
      <c r="K14" s="157">
        <f t="shared" si="0"/>
        <v>546</v>
      </c>
      <c r="L14" s="159"/>
      <c r="M14" s="90"/>
      <c r="N14" s="327"/>
      <c r="O14" s="328"/>
      <c r="P14" s="328"/>
      <c r="Q14" s="329"/>
    </row>
    <row r="15" spans="2:17" ht="15.75">
      <c r="B15" s="1" t="s">
        <v>104</v>
      </c>
      <c r="C15" s="160"/>
      <c r="D15" s="160"/>
      <c r="E15" s="160"/>
      <c r="F15" s="160"/>
      <c r="G15" s="161"/>
      <c r="H15" s="57"/>
      <c r="I15" s="59"/>
      <c r="J15" s="57"/>
      <c r="K15" s="57"/>
      <c r="L15" s="57"/>
    </row>
    <row r="16" spans="2:17" ht="13.5">
      <c r="B16" s="60"/>
      <c r="C16" s="58"/>
      <c r="D16" s="58"/>
      <c r="E16" s="58"/>
      <c r="F16" s="58"/>
      <c r="G16" s="57"/>
      <c r="H16" s="57"/>
      <c r="I16" s="59"/>
      <c r="J16" s="57"/>
      <c r="K16" s="57"/>
      <c r="L16" s="57"/>
    </row>
    <row r="17" spans="2:17" ht="13.5">
      <c r="B17" s="60"/>
      <c r="C17" s="58"/>
      <c r="D17" s="58"/>
      <c r="E17" s="58"/>
      <c r="F17" s="58"/>
      <c r="G17" s="57"/>
      <c r="H17" s="57"/>
      <c r="I17" s="59"/>
      <c r="J17" s="57"/>
      <c r="K17" s="57"/>
      <c r="L17" s="57"/>
    </row>
    <row r="18" spans="2:17" ht="13.5">
      <c r="B18" s="58"/>
      <c r="C18" s="58"/>
      <c r="D18" s="58"/>
      <c r="E18" s="58"/>
      <c r="F18" s="58"/>
      <c r="G18" s="57"/>
      <c r="H18" s="57"/>
      <c r="I18" s="59"/>
      <c r="J18" s="57"/>
      <c r="K18" s="57"/>
      <c r="L18" s="57"/>
    </row>
    <row r="19" spans="2:17" ht="27">
      <c r="B19" s="74" t="s">
        <v>40</v>
      </c>
      <c r="C19" s="74"/>
      <c r="D19" s="74"/>
      <c r="E19" s="74"/>
      <c r="F19" s="74"/>
      <c r="G19" s="74"/>
      <c r="H19" s="74"/>
      <c r="I19" s="74"/>
      <c r="J19" s="74"/>
      <c r="K19" s="74"/>
      <c r="L19" s="74"/>
      <c r="M19" s="74"/>
      <c r="N19" s="74"/>
      <c r="O19" s="74"/>
      <c r="P19" s="74"/>
      <c r="Q19" s="58"/>
    </row>
    <row r="20" spans="2:17" ht="13.5">
      <c r="B20" s="61"/>
      <c r="C20" s="61"/>
      <c r="D20" s="61"/>
      <c r="E20" s="61"/>
      <c r="F20" s="61"/>
      <c r="G20" s="61"/>
      <c r="H20" s="62"/>
      <c r="I20" s="62"/>
      <c r="J20" s="62"/>
      <c r="K20" s="62"/>
      <c r="L20" s="62"/>
      <c r="M20" s="62"/>
      <c r="N20" s="62"/>
      <c r="O20" s="62"/>
      <c r="P20" s="62"/>
      <c r="Q20" s="58"/>
    </row>
    <row r="21" spans="2:17" ht="13.5">
      <c r="B21" s="61"/>
      <c r="C21" s="61"/>
      <c r="D21" s="61"/>
      <c r="E21" s="61"/>
      <c r="F21" s="61"/>
      <c r="G21" s="61"/>
      <c r="H21" s="62"/>
      <c r="I21" s="62"/>
      <c r="J21" s="62"/>
      <c r="K21" s="62"/>
      <c r="L21" s="62"/>
      <c r="M21" s="62"/>
      <c r="N21" s="62"/>
      <c r="O21" s="62"/>
      <c r="P21" s="62"/>
      <c r="Q21" s="58"/>
    </row>
    <row r="22" spans="2:17" ht="15.75">
      <c r="B22" s="63"/>
      <c r="C22" s="63"/>
      <c r="D22" s="63"/>
      <c r="E22" s="63"/>
      <c r="F22" s="63"/>
      <c r="G22" s="63"/>
      <c r="H22" s="64"/>
      <c r="I22" s="64"/>
      <c r="J22" s="64"/>
      <c r="K22" s="64"/>
      <c r="L22" s="64"/>
      <c r="M22" s="64"/>
      <c r="N22" s="64"/>
      <c r="O22" s="64"/>
      <c r="P22" s="64"/>
    </row>
    <row r="23" spans="2:17" ht="23.25" customHeight="1">
      <c r="B23" s="162"/>
      <c r="C23" s="162"/>
      <c r="D23" s="162"/>
      <c r="E23" s="162"/>
      <c r="F23" s="162"/>
      <c r="G23" s="162"/>
      <c r="H23" s="162"/>
      <c r="I23" s="163" t="s">
        <v>41</v>
      </c>
      <c r="J23" s="163"/>
      <c r="K23" s="163"/>
      <c r="L23" s="163"/>
      <c r="M23" s="164"/>
      <c r="N23" s="147" t="s">
        <v>42</v>
      </c>
      <c r="O23" s="149"/>
      <c r="P23" s="148"/>
    </row>
    <row r="24" spans="2:17" s="65" customFormat="1" ht="61.5" customHeight="1">
      <c r="B24" s="147" t="s">
        <v>43</v>
      </c>
      <c r="C24" s="148"/>
      <c r="D24" s="165" t="s">
        <v>27</v>
      </c>
      <c r="E24" s="153" t="s">
        <v>44</v>
      </c>
      <c r="F24" s="149" t="s">
        <v>45</v>
      </c>
      <c r="G24" s="149"/>
      <c r="H24" s="149"/>
      <c r="I24" s="166" t="s">
        <v>32</v>
      </c>
      <c r="J24" s="166" t="s">
        <v>33</v>
      </c>
      <c r="K24" s="166" t="s">
        <v>34</v>
      </c>
      <c r="L24" s="166" t="s">
        <v>35</v>
      </c>
      <c r="M24" s="166" t="s">
        <v>35</v>
      </c>
      <c r="N24" s="166" t="s">
        <v>46</v>
      </c>
      <c r="O24" s="166" t="s">
        <v>47</v>
      </c>
      <c r="P24" s="166" t="s">
        <v>48</v>
      </c>
    </row>
    <row r="25" spans="2:17" ht="39" customHeight="1">
      <c r="B25" s="308" t="s">
        <v>49</v>
      </c>
      <c r="C25" s="309"/>
      <c r="D25" s="167">
        <v>4000</v>
      </c>
      <c r="E25" s="167">
        <v>43801</v>
      </c>
      <c r="F25" s="168" t="s">
        <v>50</v>
      </c>
      <c r="G25" s="168"/>
      <c r="H25" s="168"/>
      <c r="I25" s="169">
        <v>2095000</v>
      </c>
      <c r="J25" s="169">
        <v>1182825</v>
      </c>
      <c r="K25" s="170">
        <v>1182825</v>
      </c>
      <c r="L25" s="170">
        <v>0</v>
      </c>
      <c r="M25" s="170">
        <v>1384500</v>
      </c>
      <c r="N25" s="170">
        <v>0</v>
      </c>
      <c r="O25" s="171">
        <v>0</v>
      </c>
      <c r="P25" s="171">
        <v>368200</v>
      </c>
      <c r="Q25" s="66"/>
    </row>
    <row r="26" spans="2:17" ht="17.25" customHeight="1">
      <c r="B26" s="310"/>
      <c r="C26" s="311"/>
      <c r="D26" s="172"/>
      <c r="E26" s="172"/>
      <c r="F26" s="172" t="s">
        <v>51</v>
      </c>
      <c r="G26" s="173"/>
      <c r="H26" s="172"/>
      <c r="I26" s="174">
        <f>I25</f>
        <v>2095000</v>
      </c>
      <c r="J26" s="174">
        <f>J25</f>
        <v>1182825</v>
      </c>
      <c r="K26" s="174">
        <f>K25</f>
        <v>1182825</v>
      </c>
      <c r="L26" s="174"/>
      <c r="M26" s="174">
        <f>M25</f>
        <v>1384500</v>
      </c>
      <c r="N26" s="174">
        <f>N25</f>
        <v>0</v>
      </c>
      <c r="O26" s="174">
        <f>O25</f>
        <v>0</v>
      </c>
      <c r="P26" s="174">
        <f>P25</f>
        <v>368200</v>
      </c>
      <c r="Q26" s="66"/>
    </row>
    <row r="27" spans="2:17" ht="39" customHeight="1">
      <c r="B27" s="308" t="s">
        <v>52</v>
      </c>
      <c r="C27" s="309"/>
      <c r="D27" s="167">
        <v>4000</v>
      </c>
      <c r="E27" s="167">
        <v>43801</v>
      </c>
      <c r="F27" s="168" t="s">
        <v>50</v>
      </c>
      <c r="G27" s="168"/>
      <c r="H27" s="168"/>
      <c r="I27" s="169">
        <v>250000</v>
      </c>
      <c r="J27" s="169">
        <v>165000</v>
      </c>
      <c r="K27" s="170">
        <v>165000</v>
      </c>
      <c r="L27" s="170">
        <v>0</v>
      </c>
      <c r="M27" s="170">
        <v>173600</v>
      </c>
      <c r="N27" s="170">
        <v>0</v>
      </c>
      <c r="O27" s="171">
        <v>0</v>
      </c>
      <c r="P27" s="171">
        <v>28000</v>
      </c>
      <c r="Q27" s="66"/>
    </row>
    <row r="28" spans="2:17" ht="17.25" customHeight="1">
      <c r="B28" s="310"/>
      <c r="C28" s="311"/>
      <c r="D28" s="175"/>
      <c r="E28" s="172"/>
      <c r="F28" s="172" t="s">
        <v>51</v>
      </c>
      <c r="G28" s="173"/>
      <c r="H28" s="172"/>
      <c r="I28" s="174">
        <f>I27</f>
        <v>250000</v>
      </c>
      <c r="J28" s="174">
        <f>J27</f>
        <v>165000</v>
      </c>
      <c r="K28" s="174">
        <f>K27</f>
        <v>165000</v>
      </c>
      <c r="L28" s="174"/>
      <c r="M28" s="174">
        <f>M27</f>
        <v>173600</v>
      </c>
      <c r="N28" s="174">
        <f>N27</f>
        <v>0</v>
      </c>
      <c r="O28" s="174">
        <f>O27</f>
        <v>0</v>
      </c>
      <c r="P28" s="174">
        <f>P27</f>
        <v>28000</v>
      </c>
      <c r="Q28" s="66"/>
    </row>
    <row r="29" spans="2:17" ht="39" customHeight="1">
      <c r="B29" s="308" t="s">
        <v>53</v>
      </c>
      <c r="C29" s="309"/>
      <c r="D29" s="167">
        <v>4000</v>
      </c>
      <c r="E29" s="167">
        <v>43801</v>
      </c>
      <c r="F29" s="168" t="s">
        <v>50</v>
      </c>
      <c r="G29" s="168"/>
      <c r="H29" s="168"/>
      <c r="I29" s="169">
        <v>240000</v>
      </c>
      <c r="J29" s="169">
        <v>160000</v>
      </c>
      <c r="K29" s="170">
        <v>160000</v>
      </c>
      <c r="L29" s="170">
        <v>0</v>
      </c>
      <c r="M29" s="170">
        <v>98280</v>
      </c>
      <c r="N29" s="170">
        <v>0</v>
      </c>
      <c r="O29" s="171">
        <v>0</v>
      </c>
      <c r="P29" s="171">
        <v>11880</v>
      </c>
      <c r="Q29" s="66"/>
    </row>
    <row r="30" spans="2:17" ht="17.25" customHeight="1">
      <c r="B30" s="310"/>
      <c r="C30" s="311"/>
      <c r="D30" s="175"/>
      <c r="E30" s="175"/>
      <c r="F30" s="172" t="s">
        <v>51</v>
      </c>
      <c r="G30" s="173"/>
      <c r="H30" s="172"/>
      <c r="I30" s="174">
        <f>I29</f>
        <v>240000</v>
      </c>
      <c r="J30" s="174">
        <f>J29</f>
        <v>160000</v>
      </c>
      <c r="K30" s="174">
        <f>K29</f>
        <v>160000</v>
      </c>
      <c r="L30" s="174"/>
      <c r="M30" s="174">
        <f>M29</f>
        <v>98280</v>
      </c>
      <c r="N30" s="174">
        <f>N29</f>
        <v>0</v>
      </c>
      <c r="O30" s="174">
        <f>O29</f>
        <v>0</v>
      </c>
      <c r="P30" s="174">
        <f>P29</f>
        <v>11880</v>
      </c>
      <c r="Q30" s="66"/>
    </row>
    <row r="31" spans="2:17" ht="39" customHeight="1">
      <c r="B31" s="308" t="s">
        <v>54</v>
      </c>
      <c r="C31" s="309"/>
      <c r="D31" s="167">
        <v>4000</v>
      </c>
      <c r="E31" s="167">
        <v>43801</v>
      </c>
      <c r="F31" s="168" t="s">
        <v>50</v>
      </c>
      <c r="G31" s="168"/>
      <c r="H31" s="168"/>
      <c r="I31" s="169">
        <v>1312951</v>
      </c>
      <c r="J31" s="169">
        <v>657951</v>
      </c>
      <c r="K31" s="170">
        <v>657951</v>
      </c>
      <c r="L31" s="170">
        <v>0</v>
      </c>
      <c r="M31" s="170">
        <v>508850</v>
      </c>
      <c r="N31" s="170">
        <v>0</v>
      </c>
      <c r="O31" s="171">
        <v>0</v>
      </c>
      <c r="P31" s="171">
        <v>0</v>
      </c>
      <c r="Q31" s="66"/>
    </row>
    <row r="32" spans="2:17" ht="17.25" customHeight="1">
      <c r="B32" s="310"/>
      <c r="C32" s="311"/>
      <c r="D32" s="175"/>
      <c r="E32" s="175"/>
      <c r="F32" s="172" t="s">
        <v>51</v>
      </c>
      <c r="G32" s="173"/>
      <c r="H32" s="172"/>
      <c r="I32" s="174">
        <f>I31</f>
        <v>1312951</v>
      </c>
      <c r="J32" s="174">
        <f>J31</f>
        <v>657951</v>
      </c>
      <c r="K32" s="174">
        <f>K31</f>
        <v>657951</v>
      </c>
      <c r="L32" s="174"/>
      <c r="M32" s="174">
        <f>M31</f>
        <v>508850</v>
      </c>
      <c r="N32" s="174">
        <f>N31</f>
        <v>0</v>
      </c>
      <c r="O32" s="174">
        <f>O31</f>
        <v>0</v>
      </c>
      <c r="P32" s="174">
        <f>P31</f>
        <v>0</v>
      </c>
      <c r="Q32" s="66"/>
    </row>
    <row r="33" spans="2:19" ht="13.5">
      <c r="B33" s="61"/>
      <c r="C33" s="61"/>
      <c r="D33" s="61"/>
      <c r="E33" s="61"/>
      <c r="F33" s="61"/>
      <c r="G33" s="61"/>
      <c r="H33" s="67"/>
      <c r="I33" s="61"/>
      <c r="J33" s="61"/>
      <c r="K33" s="61"/>
      <c r="L33" s="61"/>
      <c r="M33" s="61"/>
      <c r="N33" s="61"/>
      <c r="O33" s="61"/>
      <c r="P33" s="61"/>
    </row>
    <row r="34" spans="2:19" ht="13.5">
      <c r="B34" s="61"/>
      <c r="C34" s="61"/>
      <c r="D34" s="61"/>
      <c r="E34" s="61"/>
      <c r="F34" s="61"/>
      <c r="G34" s="61"/>
      <c r="H34" s="61"/>
      <c r="I34" s="61"/>
      <c r="J34" s="61"/>
      <c r="K34" s="61"/>
      <c r="L34" s="61"/>
      <c r="M34" s="61"/>
      <c r="N34" s="61"/>
      <c r="O34" s="61"/>
      <c r="P34" s="61"/>
    </row>
    <row r="35" spans="2:19" s="49" customFormat="1" ht="15" customHeight="1">
      <c r="B35" s="54"/>
      <c r="C35" s="54"/>
      <c r="D35" s="54"/>
      <c r="E35" s="54"/>
      <c r="F35" s="54"/>
      <c r="G35" s="54"/>
      <c r="H35" s="54"/>
      <c r="I35" s="54"/>
      <c r="J35" s="54"/>
      <c r="K35" s="54"/>
      <c r="L35" s="54"/>
      <c r="M35" s="54"/>
      <c r="N35" s="68"/>
      <c r="O35" s="68"/>
      <c r="P35" s="68"/>
      <c r="Q35" s="69"/>
      <c r="R35" s="69"/>
      <c r="S35" s="69"/>
    </row>
    <row r="36" spans="2:19" s="49" customFormat="1" ht="15.75">
      <c r="B36" s="54"/>
      <c r="C36" s="54"/>
      <c r="D36" s="54"/>
      <c r="E36" s="54"/>
      <c r="F36" s="54"/>
      <c r="G36" s="54"/>
      <c r="H36" s="54"/>
      <c r="I36" s="54"/>
      <c r="J36" s="54"/>
      <c r="K36" s="54"/>
      <c r="L36" s="54"/>
      <c r="M36" s="54"/>
      <c r="N36" s="68"/>
      <c r="O36" s="68"/>
      <c r="P36" s="68"/>
      <c r="Q36" s="69"/>
      <c r="R36" s="69"/>
    </row>
    <row r="37" spans="2:19" s="49" customFormat="1" ht="15.75">
      <c r="N37" s="69"/>
      <c r="O37" s="69"/>
      <c r="P37" s="69"/>
      <c r="Q37" s="69"/>
      <c r="R37" s="69"/>
    </row>
    <row r="38" spans="2:19" s="49" customFormat="1" ht="21">
      <c r="J38" s="93"/>
      <c r="K38" s="93"/>
      <c r="L38" s="93"/>
      <c r="M38" s="93"/>
      <c r="N38" s="94"/>
      <c r="O38" s="94"/>
      <c r="P38" s="69"/>
      <c r="Q38" s="69"/>
      <c r="R38" s="69"/>
    </row>
    <row r="39" spans="2:19" s="49" customFormat="1" ht="24">
      <c r="J39" s="93"/>
      <c r="K39" s="137" t="s">
        <v>23</v>
      </c>
      <c r="L39" s="137"/>
      <c r="M39" s="137"/>
      <c r="N39" s="138"/>
      <c r="O39" s="215"/>
      <c r="P39" s="69"/>
      <c r="Q39" s="69"/>
      <c r="R39" s="69"/>
      <c r="S39" s="70"/>
    </row>
    <row r="40" spans="2:19" ht="24">
      <c r="D40" s="49"/>
      <c r="E40" s="49"/>
      <c r="F40" s="49"/>
      <c r="G40" s="49"/>
      <c r="H40" s="49"/>
      <c r="I40" s="49"/>
      <c r="J40" s="93"/>
      <c r="K40" s="139"/>
      <c r="L40" s="139"/>
      <c r="M40" s="139"/>
      <c r="N40" s="139"/>
      <c r="O40" s="107"/>
    </row>
    <row r="41" spans="2:19" ht="15" customHeight="1">
      <c r="D41" s="49"/>
      <c r="E41" s="49"/>
      <c r="F41" s="49"/>
      <c r="G41" s="49"/>
      <c r="H41" s="49"/>
      <c r="I41" s="49"/>
      <c r="J41" s="93"/>
      <c r="K41" s="139"/>
      <c r="L41" s="139"/>
      <c r="M41" s="139"/>
      <c r="N41" s="139"/>
      <c r="O41" s="107"/>
    </row>
    <row r="42" spans="2:19" ht="15" customHeight="1">
      <c r="D42" s="49"/>
      <c r="E42" s="49"/>
      <c r="F42" s="49"/>
      <c r="G42" s="49"/>
      <c r="H42" s="49"/>
      <c r="I42" s="49"/>
      <c r="J42" s="93"/>
      <c r="K42" s="139"/>
      <c r="L42" s="139"/>
      <c r="M42" s="139"/>
      <c r="N42" s="139"/>
      <c r="O42" s="107"/>
    </row>
    <row r="43" spans="2:19" ht="25.5" customHeight="1">
      <c r="D43" s="49"/>
      <c r="E43" s="49"/>
      <c r="F43" s="49"/>
      <c r="G43" s="49"/>
      <c r="H43" s="49"/>
      <c r="I43" s="49"/>
      <c r="J43" s="93"/>
      <c r="K43" s="140" t="s">
        <v>165</v>
      </c>
      <c r="L43" s="140"/>
      <c r="M43" s="141"/>
      <c r="N43" s="141"/>
      <c r="O43" s="107"/>
    </row>
    <row r="44" spans="2:19" ht="15" customHeight="1">
      <c r="J44" s="93"/>
      <c r="K44" s="139" t="s">
        <v>164</v>
      </c>
      <c r="L44" s="139"/>
      <c r="M44" s="139"/>
      <c r="N44" s="139"/>
      <c r="O44" s="107"/>
    </row>
    <row r="45" spans="2:19" ht="15" customHeight="1">
      <c r="K45" s="92"/>
      <c r="L45" s="92"/>
      <c r="M45" s="92"/>
      <c r="N45" s="92"/>
    </row>
    <row r="46" spans="2:19" ht="15" customHeight="1">
      <c r="K46" s="90"/>
      <c r="L46" s="90"/>
      <c r="M46" s="90"/>
      <c r="N46" s="90"/>
    </row>
    <row r="47" spans="2:19" ht="15" customHeight="1"/>
    <row r="48" spans="2:19" ht="15" customHeight="1"/>
    <row r="49" spans="1:1" ht="15" customHeight="1"/>
    <row r="50" spans="1:1" ht="15" customHeight="1"/>
    <row r="51" spans="1:1" ht="15" customHeight="1"/>
    <row r="52" spans="1:1" s="1" customFormat="1" ht="15" hidden="1" customHeight="1">
      <c r="A52" s="1" t="s">
        <v>153</v>
      </c>
    </row>
    <row r="53" spans="1:1" s="1" customFormat="1" ht="15" hidden="1" customHeight="1">
      <c r="A53" s="1" t="s">
        <v>121</v>
      </c>
    </row>
    <row r="54" spans="1:1" s="1" customFormat="1" ht="15" hidden="1" customHeight="1">
      <c r="A54" s="1" t="s">
        <v>122</v>
      </c>
    </row>
    <row r="55" spans="1:1" s="1" customFormat="1" ht="15" hidden="1" customHeight="1">
      <c r="A55" s="1" t="s">
        <v>123</v>
      </c>
    </row>
    <row r="56" spans="1:1" s="1" customFormat="1" ht="15" hidden="1" customHeight="1">
      <c r="A56" s="1" t="s">
        <v>124</v>
      </c>
    </row>
    <row r="57" spans="1:1" s="1" customFormat="1" ht="15" hidden="1" customHeight="1">
      <c r="A57" s="1" t="s">
        <v>125</v>
      </c>
    </row>
    <row r="58" spans="1:1" s="1" customFormat="1" ht="15" hidden="1" customHeight="1">
      <c r="A58" s="1" t="s">
        <v>126</v>
      </c>
    </row>
    <row r="59" spans="1:1" s="1" customFormat="1" ht="15" hidden="1" customHeight="1">
      <c r="A59" s="1" t="s">
        <v>127</v>
      </c>
    </row>
    <row r="60" spans="1:1" s="1" customFormat="1" ht="15" hidden="1" customHeight="1">
      <c r="A60" s="1" t="s">
        <v>128</v>
      </c>
    </row>
    <row r="61" spans="1:1" s="1" customFormat="1" ht="15" hidden="1" customHeight="1">
      <c r="A61" s="1" t="s">
        <v>129</v>
      </c>
    </row>
    <row r="62" spans="1:1" s="1" customFormat="1" ht="15" hidden="1" customHeight="1">
      <c r="A62" s="1" t="s">
        <v>130</v>
      </c>
    </row>
    <row r="63" spans="1:1" s="1" customFormat="1" ht="15" hidden="1" customHeight="1">
      <c r="A63" s="1" t="s">
        <v>131</v>
      </c>
    </row>
    <row r="64" spans="1:1" s="1" customFormat="1" ht="15" hidden="1" customHeight="1">
      <c r="A64" s="1" t="s">
        <v>132</v>
      </c>
    </row>
    <row r="65" spans="1:1" s="1" customFormat="1" ht="15" hidden="1" customHeight="1">
      <c r="A65" s="1" t="s">
        <v>133</v>
      </c>
    </row>
    <row r="66" spans="1:1" s="1" customFormat="1" ht="15" hidden="1" customHeight="1">
      <c r="A66" s="1" t="s">
        <v>134</v>
      </c>
    </row>
    <row r="67" spans="1:1" s="1" customFormat="1" ht="15" hidden="1" customHeight="1">
      <c r="A67" s="1" t="s">
        <v>135</v>
      </c>
    </row>
    <row r="68" spans="1:1" s="1" customFormat="1" ht="15" hidden="1" customHeight="1">
      <c r="A68" s="1" t="s">
        <v>136</v>
      </c>
    </row>
    <row r="69" spans="1:1" s="1" customFormat="1" ht="15" hidden="1" customHeight="1">
      <c r="A69" s="1" t="s">
        <v>137</v>
      </c>
    </row>
    <row r="70" spans="1:1" s="1" customFormat="1" ht="15" hidden="1" customHeight="1">
      <c r="A70" s="1" t="s">
        <v>138</v>
      </c>
    </row>
    <row r="71" spans="1:1" s="1" customFormat="1" ht="15" hidden="1" customHeight="1">
      <c r="A71" s="1" t="s">
        <v>139</v>
      </c>
    </row>
    <row r="72" spans="1:1" s="1" customFormat="1" ht="15" hidden="1" customHeight="1">
      <c r="A72" s="1" t="s">
        <v>140</v>
      </c>
    </row>
    <row r="73" spans="1:1" s="1" customFormat="1" ht="15" hidden="1" customHeight="1">
      <c r="A73" s="1" t="s">
        <v>141</v>
      </c>
    </row>
    <row r="74" spans="1:1" s="1" customFormat="1" ht="15" hidden="1" customHeight="1">
      <c r="A74" s="1" t="s">
        <v>142</v>
      </c>
    </row>
    <row r="75" spans="1:1" s="1" customFormat="1" ht="15" hidden="1" customHeight="1">
      <c r="A75" s="1" t="s">
        <v>143</v>
      </c>
    </row>
    <row r="76" spans="1:1" s="1" customFormat="1" ht="15" hidden="1" customHeight="1">
      <c r="A76" s="1" t="s">
        <v>144</v>
      </c>
    </row>
    <row r="77" spans="1:1" s="1" customFormat="1" ht="15" hidden="1" customHeight="1">
      <c r="A77" s="1" t="s">
        <v>145</v>
      </c>
    </row>
    <row r="78" spans="1:1" s="1" customFormat="1" ht="15" hidden="1" customHeight="1">
      <c r="A78" s="1" t="s">
        <v>146</v>
      </c>
    </row>
    <row r="79" spans="1:1" s="1" customFormat="1" ht="15" hidden="1" customHeight="1">
      <c r="A79" s="1" t="s">
        <v>147</v>
      </c>
    </row>
    <row r="80" spans="1:1" s="1" customFormat="1" ht="15" hidden="1" customHeight="1">
      <c r="A80" s="1" t="s">
        <v>148</v>
      </c>
    </row>
    <row r="81" spans="1:1" s="1" customFormat="1" ht="15" hidden="1" customHeight="1">
      <c r="A81" s="1" t="s">
        <v>149</v>
      </c>
    </row>
    <row r="82" spans="1:1" s="1" customFormat="1" ht="15" hidden="1" customHeight="1">
      <c r="A82" s="1" t="s">
        <v>150</v>
      </c>
    </row>
    <row r="83" spans="1:1" s="1" customFormat="1" ht="15" hidden="1" customHeight="1">
      <c r="A83" s="1" t="s">
        <v>151</v>
      </c>
    </row>
    <row r="84" spans="1:1" s="1" customFormat="1" ht="15" hidden="1" customHeight="1">
      <c r="A84" s="1" t="s">
        <v>152</v>
      </c>
    </row>
    <row r="85" spans="1:1" ht="12.75" hidden="1" customHeight="1"/>
    <row r="86" spans="1:1" ht="12.75" hidden="1" customHeight="1"/>
    <row r="87" spans="1:1" ht="12.75" hidden="1" customHeight="1"/>
    <row r="88" spans="1:1" ht="12.75" hidden="1" customHeight="1"/>
    <row r="89" spans="1:1" ht="12.75" hidden="1" customHeight="1"/>
    <row r="90" spans="1:1" ht="12.75" hidden="1" customHeight="1"/>
    <row r="91" spans="1:1" ht="12.75" hidden="1" customHeight="1"/>
    <row r="92" spans="1:1" ht="12.75" hidden="1" customHeight="1"/>
    <row r="93" spans="1:1" ht="12.75" hidden="1" customHeight="1"/>
    <row r="94" spans="1:1" ht="12.75" hidden="1" customHeight="1"/>
    <row r="95" spans="1:1" ht="12.75" hidden="1" customHeight="1"/>
    <row r="96" spans="1:1" ht="12.75" hidden="1" customHeight="1"/>
    <row r="97" ht="12.75" hidden="1" customHeight="1"/>
    <row r="98" ht="12.75" hidden="1" customHeight="1"/>
    <row r="99" ht="12.75" hidden="1" customHeight="1"/>
    <row r="100" ht="12.75" hidden="1" customHeight="1"/>
    <row r="101" ht="12.75" hidden="1" customHeight="1"/>
    <row r="102" ht="12.75" hidden="1" customHeight="1"/>
    <row r="103" ht="12.75" hidden="1" customHeight="1"/>
    <row r="104" ht="12.75" hidden="1" customHeight="1"/>
    <row r="105" ht="12.75" hidden="1" customHeight="1"/>
    <row r="106" ht="12.75" hidden="1" customHeight="1"/>
    <row r="107" ht="12.75" hidden="1" customHeight="1"/>
    <row r="108" ht="12.75" hidden="1" customHeight="1"/>
    <row r="109" ht="12.75" hidden="1" customHeight="1"/>
    <row r="110" ht="12.75" hidden="1" customHeight="1"/>
    <row r="111" ht="12.75" hidden="1" customHeight="1"/>
    <row r="112" ht="12.75" hidden="1" customHeight="1"/>
    <row r="113" ht="12.75" hidden="1" customHeight="1"/>
    <row r="114" ht="12.75" hidden="1" customHeight="1"/>
    <row r="115" ht="12.75" hidden="1" customHeight="1"/>
    <row r="116" ht="12.75" hidden="1" customHeight="1"/>
    <row r="117" ht="12.75" hidden="1" customHeight="1"/>
    <row r="118" ht="12.75" hidden="1" customHeight="1"/>
    <row r="119" ht="12.75" hidden="1" customHeight="1"/>
    <row r="120" ht="12.75" hidden="1" customHeight="1"/>
    <row r="121" ht="12.75" hidden="1" customHeight="1"/>
    <row r="122" ht="12.75" hidden="1" customHeight="1"/>
    <row r="123" ht="12.75" hidden="1" customHeight="1"/>
    <row r="124" ht="12.75" hidden="1" customHeight="1"/>
    <row r="125" ht="12.75" hidden="1" customHeight="1"/>
    <row r="126" ht="12.75" hidden="1" customHeight="1"/>
    <row r="127" ht="12.75" hidden="1" customHeight="1"/>
    <row r="128" ht="12.75" hidden="1" customHeight="1"/>
    <row r="129" ht="12.75" hidden="1" customHeight="1"/>
    <row r="130" ht="12.75" hidden="1" customHeight="1"/>
    <row r="131" ht="12.75" hidden="1" customHeight="1"/>
    <row r="132" ht="12.75" hidden="1" customHeight="1"/>
    <row r="133" ht="12.75" hidden="1" customHeight="1"/>
    <row r="134" ht="12.75" hidden="1" customHeight="1"/>
    <row r="135" ht="12.75" hidden="1" customHeight="1"/>
    <row r="136" ht="12.75" hidden="1" customHeight="1"/>
    <row r="137" ht="12.75" hidden="1" customHeight="1"/>
    <row r="138" ht="12.75" hidden="1" customHeight="1"/>
    <row r="139" ht="12.75" hidden="1" customHeight="1"/>
    <row r="140" ht="12.75" hidden="1" customHeight="1"/>
    <row r="141" ht="12.75" hidden="1" customHeight="1"/>
    <row r="142" ht="12.75" hidden="1" customHeight="1"/>
    <row r="143" ht="12.75" hidden="1" customHeight="1"/>
    <row r="144" ht="12.75" hidden="1" customHeight="1"/>
    <row r="145" ht="12.75" hidden="1" customHeight="1"/>
    <row r="146" ht="12.75" hidden="1" customHeight="1"/>
    <row r="147" ht="12.75" hidden="1" customHeight="1"/>
    <row r="148" ht="12.75" hidden="1" customHeight="1"/>
    <row r="149" ht="12.75" hidden="1" customHeight="1"/>
    <row r="150" ht="12.75" hidden="1" customHeight="1"/>
    <row r="151" ht="12.75" hidden="1" customHeight="1"/>
    <row r="152" ht="12.75" hidden="1" customHeight="1"/>
    <row r="153" ht="12.75" hidden="1" customHeight="1"/>
    <row r="154" ht="12.75" hidden="1" customHeight="1"/>
    <row r="155" ht="12.75" hidden="1" customHeight="1"/>
    <row r="156" ht="12.75" hidden="1" customHeight="1"/>
    <row r="157" ht="12.75" hidden="1" customHeight="1"/>
    <row r="158" ht="12.75" hidden="1" customHeight="1"/>
    <row r="159" ht="12.75" hidden="1" customHeight="1"/>
    <row r="160" ht="12.75" hidden="1" customHeight="1"/>
    <row r="161" ht="12.75" hidden="1" customHeight="1"/>
    <row r="162" ht="12.75" hidden="1" customHeight="1"/>
    <row r="163" ht="12.75" hidden="1" customHeight="1"/>
    <row r="164" ht="12.75" hidden="1" customHeight="1"/>
    <row r="165" ht="12.75" hidden="1" customHeight="1"/>
    <row r="166" ht="12.75" hidden="1" customHeight="1"/>
    <row r="167" ht="12.75" hidden="1" customHeight="1"/>
    <row r="168" ht="12.75" hidden="1" customHeight="1"/>
    <row r="169" ht="12.75" hidden="1" customHeight="1"/>
    <row r="170" ht="12.75" hidden="1" customHeight="1"/>
    <row r="171" ht="12.75" hidden="1" customHeight="1"/>
    <row r="172" ht="12.75" hidden="1" customHeight="1"/>
    <row r="173" ht="12.75" hidden="1" customHeight="1"/>
    <row r="174" ht="12.75" hidden="1" customHeight="1"/>
    <row r="175" ht="12.75" hidden="1" customHeight="1"/>
    <row r="176" ht="12.75" hidden="1" customHeight="1"/>
    <row r="177" ht="12.75" hidden="1" customHeight="1"/>
    <row r="178" ht="12.75" hidden="1" customHeight="1"/>
    <row r="179" ht="12.75" hidden="1" customHeight="1"/>
    <row r="180" ht="12.75" hidden="1" customHeight="1"/>
  </sheetData>
  <mergeCells count="11">
    <mergeCell ref="I5:Q7"/>
    <mergeCell ref="B25:C26"/>
    <mergeCell ref="B27:C28"/>
    <mergeCell ref="B29:C30"/>
    <mergeCell ref="B31:C32"/>
    <mergeCell ref="N10:Q11"/>
    <mergeCell ref="B11:B12"/>
    <mergeCell ref="J11:J12"/>
    <mergeCell ref="K11:K12"/>
    <mergeCell ref="N12:Q14"/>
    <mergeCell ref="C6:D6"/>
  </mergeCells>
  <conditionalFormatting sqref="J13">
    <cfRule type="cellIs" dxfId="4" priority="2" operator="greaterThan">
      <formula>1</formula>
    </cfRule>
  </conditionalFormatting>
  <conditionalFormatting sqref="K13:K14">
    <cfRule type="expression" dxfId="3" priority="1">
      <formula>K13&lt;0</formula>
    </cfRule>
  </conditionalFormatting>
  <dataValidations count="4">
    <dataValidation showInputMessage="1" showErrorMessage="1" sqref="F6" xr:uid="{00000000-0002-0000-0100-000000000000}"/>
    <dataValidation type="list" showInputMessage="1" showErrorMessage="1" sqref="F7" xr:uid="{00000000-0002-0000-0100-000001000000}">
      <formula1>Mes</formula1>
    </dataValidation>
    <dataValidation type="list" allowBlank="1" showInputMessage="1" showErrorMessage="1" sqref="D7" xr:uid="{00000000-0002-0000-0100-000002000000}">
      <formula1>Estados2020</formula1>
    </dataValidation>
    <dataValidation type="list" allowBlank="1" showInputMessage="1" showErrorMessage="1" sqref="C6:D6" xr:uid="{00000000-0002-0000-0100-000003000000}">
      <formula1>$A$52:$A$84</formula1>
    </dataValidation>
  </dataValidations>
  <printOptions horizontalCentered="1"/>
  <pageMargins left="0.23622047244094491" right="0.23622047244094491" top="0.74803149606299213" bottom="1.1417322834645669" header="0.31496062992125984" footer="0.31496062992125984"/>
  <pageSetup scale="38" orientation="landscape" r:id="rId1"/>
  <headerFooter>
    <oddHeader>&amp;C&amp;G</oddHeader>
    <oddFooter>&amp;C&amp;P/&amp;N&amp;R&amp;G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5">
    <pageSetUpPr fitToPage="1"/>
  </sheetPr>
  <dimension ref="A1:O293"/>
  <sheetViews>
    <sheetView showGridLines="0" tabSelected="1" topLeftCell="A50" zoomScale="70" zoomScaleNormal="70" zoomScaleSheetLayoutView="100" workbookViewId="0">
      <selection activeCell="Q87" sqref="Q87"/>
    </sheetView>
  </sheetViews>
  <sheetFormatPr baseColWidth="10" defaultColWidth="11.42578125" defaultRowHeight="0" customHeight="1" zeroHeight="1"/>
  <cols>
    <col min="1" max="1" width="7.85546875" style="78" customWidth="1"/>
    <col min="2" max="2" width="21.7109375" style="48" customWidth="1"/>
    <col min="3" max="3" width="17" style="48" customWidth="1"/>
    <col min="4" max="4" width="26" style="48" customWidth="1"/>
    <col min="5" max="5" width="30.28515625" style="48" customWidth="1"/>
    <col min="6" max="6" width="27.5703125" style="48" customWidth="1"/>
    <col min="7" max="7" width="20" style="48" hidden="1" customWidth="1"/>
    <col min="8" max="10" width="26.28515625" style="48" bestFit="1" customWidth="1"/>
    <col min="11" max="11" width="26.28515625" style="48" hidden="1" customWidth="1"/>
    <col min="12" max="12" width="26.28515625" style="48" bestFit="1" customWidth="1"/>
    <col min="13" max="13" width="25.85546875" style="48" customWidth="1"/>
    <col min="14" max="14" width="25.5703125" style="48" customWidth="1"/>
    <col min="15" max="15" width="27.28515625" style="48" customWidth="1"/>
    <col min="16" max="17" width="11.42578125" style="48" customWidth="1"/>
    <col min="18" max="16384" width="11.42578125" style="48"/>
  </cols>
  <sheetData>
    <row r="1" spans="1:15" ht="13.5">
      <c r="G1" s="79" t="s">
        <v>55</v>
      </c>
      <c r="K1" s="79" t="s">
        <v>55</v>
      </c>
    </row>
    <row r="2" spans="1:15" s="49" customFormat="1" ht="27">
      <c r="A2" s="52"/>
      <c r="B2" s="75" t="s">
        <v>24</v>
      </c>
      <c r="C2" s="75"/>
      <c r="D2" s="75"/>
      <c r="E2" s="75"/>
      <c r="F2" s="75"/>
      <c r="G2" s="75"/>
      <c r="H2" s="75"/>
      <c r="I2" s="75"/>
      <c r="J2" s="75"/>
      <c r="K2" s="75"/>
      <c r="L2" s="75"/>
      <c r="M2" s="75"/>
      <c r="N2" s="75"/>
      <c r="O2" s="75"/>
    </row>
    <row r="3" spans="1:15" s="49" customFormat="1" ht="24.75" customHeight="1">
      <c r="A3" s="52"/>
    </row>
    <row r="4" spans="1:15" s="49" customFormat="1" ht="21.75" customHeight="1">
      <c r="A4" s="52"/>
      <c r="B4" s="72" t="s">
        <v>56</v>
      </c>
      <c r="C4" s="72"/>
      <c r="D4" s="72"/>
      <c r="E4" s="50"/>
      <c r="F4" s="50"/>
      <c r="G4" s="80"/>
      <c r="H4" s="51"/>
      <c r="I4" s="85" t="s">
        <v>13</v>
      </c>
      <c r="J4" s="72"/>
      <c r="K4" s="72"/>
      <c r="L4" s="72"/>
      <c r="M4" s="72"/>
      <c r="N4" s="72"/>
      <c r="O4" s="72"/>
    </row>
    <row r="5" spans="1:15" s="49" customFormat="1" ht="33" customHeight="1">
      <c r="A5" s="52"/>
      <c r="B5" s="51"/>
      <c r="C5" s="51"/>
      <c r="D5" s="51"/>
      <c r="E5" s="51"/>
      <c r="F5" s="51"/>
      <c r="G5" s="51"/>
      <c r="H5" s="51"/>
      <c r="I5" s="332" t="s">
        <v>100</v>
      </c>
      <c r="J5" s="332"/>
      <c r="K5" s="332"/>
      <c r="L5" s="332"/>
      <c r="M5" s="332"/>
      <c r="N5" s="332"/>
      <c r="O5" s="332"/>
    </row>
    <row r="6" spans="1:15" s="49" customFormat="1" ht="33" customHeight="1">
      <c r="A6" s="52"/>
      <c r="B6" s="143" t="s">
        <v>6</v>
      </c>
      <c r="C6" s="330" t="s">
        <v>153</v>
      </c>
      <c r="D6" s="330"/>
      <c r="E6" s="143" t="s">
        <v>106</v>
      </c>
      <c r="F6" s="43" t="s">
        <v>154</v>
      </c>
      <c r="G6" s="11"/>
      <c r="H6" s="6"/>
      <c r="I6" s="332"/>
      <c r="J6" s="332"/>
      <c r="K6" s="332"/>
      <c r="L6" s="332"/>
      <c r="M6" s="332"/>
      <c r="N6" s="332"/>
      <c r="O6" s="332"/>
    </row>
    <row r="7" spans="1:15" s="49" customFormat="1" ht="33" customHeight="1">
      <c r="A7" s="52"/>
      <c r="B7" s="11"/>
      <c r="C7" s="53" t="s">
        <v>11</v>
      </c>
      <c r="D7" s="11"/>
      <c r="E7" s="11"/>
      <c r="F7" s="8"/>
      <c r="G7" s="8"/>
      <c r="H7" s="81"/>
      <c r="I7" s="332"/>
      <c r="J7" s="332"/>
      <c r="K7" s="332"/>
      <c r="L7" s="332"/>
      <c r="M7" s="332"/>
      <c r="N7" s="332"/>
      <c r="O7" s="332"/>
    </row>
    <row r="8" spans="1:15" ht="18" customHeight="1">
      <c r="B8" s="55"/>
      <c r="C8" s="55"/>
      <c r="D8" s="55"/>
      <c r="E8" s="55"/>
      <c r="F8" s="55"/>
      <c r="G8" s="55"/>
      <c r="H8" s="55"/>
      <c r="I8" s="82"/>
      <c r="J8" s="82"/>
      <c r="K8" s="82"/>
      <c r="L8" s="82"/>
      <c r="M8" s="82"/>
      <c r="N8" s="82"/>
      <c r="O8" s="82"/>
    </row>
    <row r="9" spans="1:15" ht="18.75" customHeight="1">
      <c r="A9" s="52"/>
      <c r="B9" s="90"/>
      <c r="C9" s="318" t="s">
        <v>27</v>
      </c>
      <c r="D9" s="147" t="s">
        <v>28</v>
      </c>
      <c r="E9" s="147"/>
      <c r="F9" s="147"/>
      <c r="G9" s="149"/>
      <c r="H9" s="148"/>
      <c r="I9" s="147" t="s">
        <v>29</v>
      </c>
      <c r="J9" s="149"/>
      <c r="K9" s="149"/>
      <c r="L9" s="148"/>
      <c r="M9" s="333" t="s">
        <v>30</v>
      </c>
      <c r="N9" s="333" t="s">
        <v>99</v>
      </c>
      <c r="O9" s="90"/>
    </row>
    <row r="10" spans="1:15" ht="72.75" customHeight="1">
      <c r="A10" s="52"/>
      <c r="B10" s="90"/>
      <c r="C10" s="318"/>
      <c r="D10" s="166" t="s">
        <v>32</v>
      </c>
      <c r="E10" s="166" t="s">
        <v>33</v>
      </c>
      <c r="F10" s="166" t="s">
        <v>57</v>
      </c>
      <c r="G10" s="166" t="s">
        <v>58</v>
      </c>
      <c r="H10" s="166" t="s">
        <v>59</v>
      </c>
      <c r="I10" s="166" t="s">
        <v>60</v>
      </c>
      <c r="J10" s="166" t="s">
        <v>61</v>
      </c>
      <c r="K10" s="166"/>
      <c r="L10" s="166" t="s">
        <v>62</v>
      </c>
      <c r="M10" s="334"/>
      <c r="N10" s="334"/>
      <c r="O10" s="90"/>
    </row>
    <row r="11" spans="1:15" ht="19.5" hidden="1">
      <c r="A11" s="84"/>
      <c r="B11" s="90"/>
      <c r="C11" s="153">
        <v>1000</v>
      </c>
      <c r="D11" s="176">
        <v>0</v>
      </c>
      <c r="E11" s="176">
        <v>0</v>
      </c>
      <c r="F11" s="176">
        <v>0</v>
      </c>
      <c r="G11" s="177">
        <v>0</v>
      </c>
      <c r="H11" s="177">
        <f>+G11+J11</f>
        <v>0</v>
      </c>
      <c r="I11" s="176">
        <v>0</v>
      </c>
      <c r="J11" s="178">
        <v>0</v>
      </c>
      <c r="K11" s="178"/>
      <c r="L11" s="178">
        <v>0</v>
      </c>
      <c r="M11" s="155">
        <f>IFERROR((H11+L11)/E11,0)</f>
        <v>0</v>
      </c>
      <c r="N11" s="176">
        <f>+F11-H11-L11</f>
        <v>0</v>
      </c>
      <c r="O11" s="90"/>
    </row>
    <row r="12" spans="1:15" ht="19.5">
      <c r="A12" s="84"/>
      <c r="B12" s="90"/>
      <c r="C12" s="153">
        <v>2000</v>
      </c>
      <c r="D12" s="176">
        <f t="shared" ref="D12:I12" si="0">+SUMIF($C$27:$C$84,"&lt;29999",H$27:H$84)</f>
        <v>2150219</v>
      </c>
      <c r="E12" s="176">
        <f t="shared" si="0"/>
        <v>2396107.2599999998</v>
      </c>
      <c r="F12" s="176">
        <f t="shared" si="0"/>
        <v>2396107.2599999998</v>
      </c>
      <c r="G12" s="176">
        <f t="shared" si="0"/>
        <v>1472443.99</v>
      </c>
      <c r="H12" s="177">
        <f t="shared" si="0"/>
        <v>2383193.5299999998</v>
      </c>
      <c r="I12" s="176">
        <f t="shared" si="0"/>
        <v>253088.08000000002</v>
      </c>
      <c r="J12" s="176">
        <f>+SUMIF($C$27:$C$84,"&lt;29999",O$27:O$84)</f>
        <v>910749.54</v>
      </c>
      <c r="K12" s="176"/>
      <c r="L12" s="176">
        <f>+SUMIF($C$27:$C$84,"&lt;29999",N$27:N$84)</f>
        <v>0</v>
      </c>
      <c r="M12" s="155">
        <f>IFERROR((H12+L12)/E12,0)</f>
        <v>0.9946105375933797</v>
      </c>
      <c r="N12" s="176">
        <f>+F12-H12-L12</f>
        <v>12913.729999999981</v>
      </c>
      <c r="O12" s="90"/>
    </row>
    <row r="13" spans="1:15" ht="19.5">
      <c r="A13" s="84"/>
      <c r="B13" s="90"/>
      <c r="C13" s="153">
        <v>3000</v>
      </c>
      <c r="D13" s="176">
        <f t="shared" ref="D13:I13" si="1">+SUMIF($C$27:$C$84,"&lt;39999",H$27:H$84)-SUMIF($C$27:$C$84,"&lt;29999",H$27:H$84)</f>
        <v>5873307</v>
      </c>
      <c r="E13" s="176">
        <f t="shared" si="1"/>
        <v>5627418.7400000002</v>
      </c>
      <c r="F13" s="176">
        <f t="shared" si="1"/>
        <v>5627418.7400000002</v>
      </c>
      <c r="G13" s="176">
        <f t="shared" si="1"/>
        <v>4790610.18</v>
      </c>
      <c r="H13" s="177">
        <f t="shared" si="1"/>
        <v>5591960.2599999979</v>
      </c>
      <c r="I13" s="176">
        <f t="shared" si="1"/>
        <v>505413.02000000008</v>
      </c>
      <c r="J13" s="176">
        <f>+SUMIF($C$27:$C$84,"&lt;39999",O$27:O$84)-SUMIF($C$27:$C$84,"&lt;29999",O$27:O$84)</f>
        <v>801350.08000000007</v>
      </c>
      <c r="K13" s="176"/>
      <c r="L13" s="176">
        <f>+SUMIF($C$27:$C$84,"&lt;39999",N$27:N$84)-SUMIF($C$27:$C$84,"&lt;29999",N$27:N$84)</f>
        <v>0</v>
      </c>
      <c r="M13" s="155">
        <f>IFERROR((H13+L13)/E13,0)</f>
        <v>0.99369897964977061</v>
      </c>
      <c r="N13" s="176">
        <f>+F13-H13-L13</f>
        <v>35458.48000000231</v>
      </c>
      <c r="O13" s="90"/>
    </row>
    <row r="14" spans="1:15" ht="19.5">
      <c r="A14" s="84"/>
      <c r="B14" s="90"/>
      <c r="C14" s="153">
        <v>4000</v>
      </c>
      <c r="D14" s="176">
        <f t="shared" ref="D14:I14" si="2">+SUMIF($C$27:$C$84,"&lt;49999",H$27:H$84)-SUMIF($C$27:$C$84,"&lt;39999",H$27:H$84)</f>
        <v>5698608</v>
      </c>
      <c r="E14" s="176">
        <f t="shared" si="2"/>
        <v>5698608</v>
      </c>
      <c r="F14" s="176">
        <f t="shared" si="2"/>
        <v>5698608</v>
      </c>
      <c r="G14" s="176">
        <f t="shared" si="2"/>
        <v>4982110.0000000019</v>
      </c>
      <c r="H14" s="177">
        <f t="shared" si="2"/>
        <v>5480300.0000000028</v>
      </c>
      <c r="I14" s="176">
        <f t="shared" si="2"/>
        <v>700000</v>
      </c>
      <c r="J14" s="176">
        <f>+SUMIF($C$27:$C$84,"&lt;49999",O$27:O$84)-SUMIF($C$27:$C$84,"&lt;39999",O$27:O$84)</f>
        <v>498190.00000000047</v>
      </c>
      <c r="K14" s="176"/>
      <c r="L14" s="176">
        <f>+SUMIF($C$27:$C$84,"&lt;49999",N$27:N$84)-SUMIF($C$27:$C$84,"&lt;39999",N$27:N$84)</f>
        <v>0</v>
      </c>
      <c r="M14" s="155">
        <f>IFERROR((H14+L14)/E14,0)</f>
        <v>0.96169099541502112</v>
      </c>
      <c r="N14" s="176">
        <f>+F14-H14-L14</f>
        <v>218307.99999999721</v>
      </c>
      <c r="O14" s="90"/>
    </row>
    <row r="15" spans="1:15" ht="19.5">
      <c r="B15" s="90"/>
      <c r="C15" s="153" t="s">
        <v>39</v>
      </c>
      <c r="D15" s="179">
        <f>+SUM(D11:D14)</f>
        <v>13722134</v>
      </c>
      <c r="E15" s="179">
        <f>+SUM(E11:E14)</f>
        <v>13722134</v>
      </c>
      <c r="F15" s="179">
        <f>+SUM(F11:F14)</f>
        <v>13722134</v>
      </c>
      <c r="G15" s="179">
        <f t="shared" ref="G15:L15" si="3">+SUM(G11:G14)</f>
        <v>11245164.170000002</v>
      </c>
      <c r="H15" s="179">
        <f t="shared" si="3"/>
        <v>13455453.789999999</v>
      </c>
      <c r="I15" s="179">
        <f t="shared" si="3"/>
        <v>1458501.1</v>
      </c>
      <c r="J15" s="179">
        <f t="shared" si="3"/>
        <v>2210289.6200000006</v>
      </c>
      <c r="K15" s="179"/>
      <c r="L15" s="179">
        <f t="shared" si="3"/>
        <v>0</v>
      </c>
      <c r="M15" s="180">
        <f>IFERROR((H15+L15)/E15,0)</f>
        <v>0.98056568970977831</v>
      </c>
      <c r="N15" s="179">
        <f>+F15-H15-L15</f>
        <v>266680.21000000089</v>
      </c>
      <c r="O15" s="90"/>
    </row>
    <row r="16" spans="1:15" ht="18.75">
      <c r="B16" s="90"/>
      <c r="C16" s="1" t="s">
        <v>104</v>
      </c>
      <c r="D16" s="13"/>
      <c r="E16" s="13"/>
      <c r="F16" s="13"/>
      <c r="G16" s="13"/>
      <c r="H16" s="13"/>
      <c r="I16" s="13"/>
      <c r="J16" s="13"/>
      <c r="K16" s="13"/>
      <c r="L16" s="181"/>
      <c r="M16" s="182"/>
      <c r="N16" s="90"/>
      <c r="O16" s="90"/>
    </row>
    <row r="17" spans="1:15" ht="19.5">
      <c r="B17" s="146"/>
      <c r="C17" s="146"/>
      <c r="D17" s="183"/>
      <c r="E17" s="183"/>
      <c r="F17" s="183"/>
      <c r="G17" s="183"/>
      <c r="H17" s="183"/>
      <c r="I17" s="90"/>
      <c r="J17" s="90"/>
      <c r="K17" s="90"/>
      <c r="L17" s="90"/>
      <c r="M17" s="90"/>
      <c r="N17" s="90"/>
      <c r="O17" s="90"/>
    </row>
    <row r="18" spans="1:15" ht="32.25" customHeight="1">
      <c r="B18" s="335" t="s">
        <v>63</v>
      </c>
      <c r="C18" s="335"/>
      <c r="D18" s="335"/>
      <c r="E18" s="335"/>
      <c r="F18" s="335"/>
      <c r="G18" s="335"/>
      <c r="H18" s="335"/>
      <c r="I18" s="335"/>
      <c r="J18" s="335"/>
      <c r="K18" s="335"/>
      <c r="L18" s="335"/>
      <c r="M18" s="335"/>
      <c r="N18" s="335"/>
      <c r="O18" s="335"/>
    </row>
    <row r="19" spans="1:15" ht="108" customHeight="1">
      <c r="B19" s="184">
        <v>2000</v>
      </c>
      <c r="C19" s="338"/>
      <c r="D19" s="338"/>
      <c r="E19" s="338"/>
      <c r="F19" s="184">
        <v>3000</v>
      </c>
      <c r="G19" s="185"/>
      <c r="H19" s="338"/>
      <c r="I19" s="338"/>
      <c r="J19" s="338"/>
      <c r="K19" s="186"/>
      <c r="L19" s="184">
        <v>4000</v>
      </c>
      <c r="M19" s="338"/>
      <c r="N19" s="338"/>
      <c r="O19" s="338"/>
    </row>
    <row r="20" spans="1:15" ht="18.75">
      <c r="B20" s="187"/>
      <c r="C20" s="187"/>
      <c r="D20" s="188"/>
      <c r="E20" s="188"/>
      <c r="F20" s="188"/>
      <c r="G20" s="188"/>
      <c r="H20" s="188"/>
      <c r="I20" s="188"/>
      <c r="J20" s="188"/>
      <c r="K20" s="188"/>
      <c r="L20" s="188"/>
      <c r="M20" s="188"/>
      <c r="N20" s="90"/>
      <c r="O20" s="90"/>
    </row>
    <row r="21" spans="1:15" ht="19.5">
      <c r="B21" s="189" t="s">
        <v>64</v>
      </c>
      <c r="C21" s="189"/>
      <c r="D21" s="189"/>
      <c r="E21" s="189"/>
      <c r="F21" s="189"/>
      <c r="G21" s="189"/>
      <c r="H21" s="189"/>
      <c r="I21" s="189"/>
      <c r="J21" s="189"/>
      <c r="K21" s="189"/>
      <c r="L21" s="189"/>
      <c r="M21" s="189"/>
      <c r="N21" s="90"/>
      <c r="O21" s="90"/>
    </row>
    <row r="22" spans="1:15" ht="18.75">
      <c r="B22" s="86"/>
      <c r="C22" s="86"/>
      <c r="D22" s="86"/>
      <c r="E22" s="86"/>
      <c r="F22" s="86"/>
      <c r="G22" s="86"/>
      <c r="H22" s="86"/>
      <c r="I22" s="86"/>
      <c r="J22" s="86"/>
      <c r="K22" s="86"/>
      <c r="L22" s="86"/>
      <c r="M22" s="86"/>
      <c r="N22" s="86"/>
      <c r="O22" s="86"/>
    </row>
    <row r="23" spans="1:15" ht="18.75" customHeight="1">
      <c r="B23" s="86"/>
      <c r="C23" s="86"/>
      <c r="D23" s="86"/>
      <c r="E23" s="86"/>
      <c r="F23" s="190"/>
      <c r="G23" s="190"/>
      <c r="H23" s="190"/>
      <c r="I23" s="190"/>
      <c r="J23" s="190"/>
      <c r="K23" s="191" t="s">
        <v>55</v>
      </c>
      <c r="L23" s="190"/>
      <c r="M23" s="190"/>
      <c r="N23" s="190"/>
      <c r="O23" s="190"/>
    </row>
    <row r="24" spans="1:15" ht="18.75" customHeight="1">
      <c r="B24" s="192"/>
      <c r="C24" s="192"/>
      <c r="D24" s="192"/>
      <c r="E24" s="192"/>
      <c r="F24" s="192"/>
      <c r="G24" s="192"/>
      <c r="H24" s="192"/>
      <c r="I24" s="192"/>
      <c r="J24" s="192"/>
      <c r="K24" s="192"/>
      <c r="L24" s="192"/>
      <c r="M24" s="192"/>
      <c r="N24" s="193"/>
      <c r="O24" s="193"/>
    </row>
    <row r="25" spans="1:15" s="65" customFormat="1" ht="21.75" customHeight="1">
      <c r="A25" s="95"/>
      <c r="B25" s="13"/>
      <c r="C25" s="13"/>
      <c r="D25" s="13"/>
      <c r="E25" s="13"/>
      <c r="F25" s="13"/>
      <c r="G25" s="13"/>
      <c r="H25" s="339" t="s">
        <v>41</v>
      </c>
      <c r="I25" s="340"/>
      <c r="J25" s="340"/>
      <c r="K25" s="340"/>
      <c r="L25" s="341"/>
      <c r="M25" s="339" t="s">
        <v>42</v>
      </c>
      <c r="N25" s="340"/>
      <c r="O25" s="341"/>
    </row>
    <row r="26" spans="1:15" ht="69" customHeight="1">
      <c r="B26" s="153" t="s">
        <v>43</v>
      </c>
      <c r="C26" s="165" t="s">
        <v>44</v>
      </c>
      <c r="D26" s="147" t="s">
        <v>45</v>
      </c>
      <c r="E26" s="149"/>
      <c r="F26" s="149"/>
      <c r="G26" s="149"/>
      <c r="H26" s="166" t="s">
        <v>32</v>
      </c>
      <c r="I26" s="166" t="s">
        <v>33</v>
      </c>
      <c r="J26" s="166" t="s">
        <v>34</v>
      </c>
      <c r="K26" s="166" t="s">
        <v>35</v>
      </c>
      <c r="L26" s="166" t="s">
        <v>35</v>
      </c>
      <c r="M26" s="165" t="s">
        <v>46</v>
      </c>
      <c r="N26" s="165" t="s">
        <v>47</v>
      </c>
      <c r="O26" s="153" t="s">
        <v>48</v>
      </c>
    </row>
    <row r="27" spans="1:15" ht="21.75" customHeight="1">
      <c r="B27" s="336" t="s">
        <v>49</v>
      </c>
      <c r="C27" s="194">
        <v>43801</v>
      </c>
      <c r="D27" s="195" t="s">
        <v>50</v>
      </c>
      <c r="E27" s="196"/>
      <c r="F27" s="196"/>
      <c r="G27" s="196"/>
      <c r="H27" s="197">
        <v>3104470</v>
      </c>
      <c r="I27" s="197">
        <v>3104470</v>
      </c>
      <c r="J27" s="197">
        <v>3104470</v>
      </c>
      <c r="K27" s="197">
        <v>3184100</v>
      </c>
      <c r="L27" s="198">
        <f>+K27+O27</f>
        <v>3385150</v>
      </c>
      <c r="M27" s="197">
        <v>315000</v>
      </c>
      <c r="N27" s="199">
        <v>0</v>
      </c>
      <c r="O27" s="199">
        <v>201050</v>
      </c>
    </row>
    <row r="28" spans="1:15" ht="21.75" customHeight="1">
      <c r="B28" s="336"/>
      <c r="C28" s="194"/>
      <c r="D28" s="195"/>
      <c r="E28" s="196"/>
      <c r="F28" s="200"/>
      <c r="G28" s="200"/>
      <c r="H28" s="201"/>
      <c r="I28" s="201"/>
      <c r="J28" s="201"/>
      <c r="K28" s="201"/>
      <c r="L28" s="202"/>
      <c r="M28" s="201"/>
      <c r="N28" s="199"/>
      <c r="O28" s="199"/>
    </row>
    <row r="29" spans="1:15" ht="21.75" customHeight="1">
      <c r="B29" s="336"/>
      <c r="C29" s="203"/>
      <c r="D29" s="204" t="s">
        <v>65</v>
      </c>
      <c r="E29" s="204"/>
      <c r="F29" s="204"/>
      <c r="G29" s="204"/>
      <c r="H29" s="205">
        <f t="shared" ref="H29:O29" si="4">+SUM(H27:H28)</f>
        <v>3104470</v>
      </c>
      <c r="I29" s="205">
        <f t="shared" si="4"/>
        <v>3104470</v>
      </c>
      <c r="J29" s="205">
        <f t="shared" si="4"/>
        <v>3104470</v>
      </c>
      <c r="K29" s="205">
        <f t="shared" si="4"/>
        <v>3184100</v>
      </c>
      <c r="L29" s="206">
        <f t="shared" si="4"/>
        <v>3385150</v>
      </c>
      <c r="M29" s="205">
        <f t="shared" si="4"/>
        <v>315000</v>
      </c>
      <c r="N29" s="207">
        <f t="shared" si="4"/>
        <v>0</v>
      </c>
      <c r="O29" s="207">
        <f t="shared" si="4"/>
        <v>201050</v>
      </c>
    </row>
    <row r="30" spans="1:15" ht="21.75" customHeight="1">
      <c r="B30" s="336" t="s">
        <v>52</v>
      </c>
      <c r="C30" s="194">
        <v>43801</v>
      </c>
      <c r="D30" s="195" t="s">
        <v>50</v>
      </c>
      <c r="E30" s="196"/>
      <c r="F30" s="208"/>
      <c r="G30" s="208"/>
      <c r="H30" s="197">
        <v>329138</v>
      </c>
      <c r="I30" s="197">
        <v>329138</v>
      </c>
      <c r="J30" s="197">
        <v>329138</v>
      </c>
      <c r="K30" s="197">
        <v>240800</v>
      </c>
      <c r="L30" s="198">
        <f>+K30+O30</f>
        <v>268800</v>
      </c>
      <c r="M30" s="197">
        <v>45000</v>
      </c>
      <c r="N30" s="199">
        <v>0</v>
      </c>
      <c r="O30" s="199">
        <v>28000</v>
      </c>
    </row>
    <row r="31" spans="1:15" ht="21.75" customHeight="1">
      <c r="B31" s="336"/>
      <c r="C31" s="194"/>
      <c r="D31" s="195"/>
      <c r="E31" s="196"/>
      <c r="F31" s="196"/>
      <c r="G31" s="196"/>
      <c r="H31" s="201"/>
      <c r="I31" s="201"/>
      <c r="J31" s="201"/>
      <c r="K31" s="201"/>
      <c r="L31" s="202"/>
      <c r="M31" s="201"/>
      <c r="N31" s="199"/>
      <c r="O31" s="199"/>
    </row>
    <row r="32" spans="1:15" ht="21.75" customHeight="1">
      <c r="B32" s="336"/>
      <c r="C32" s="209"/>
      <c r="D32" s="210" t="s">
        <v>66</v>
      </c>
      <c r="E32" s="210"/>
      <c r="F32" s="211"/>
      <c r="G32" s="211"/>
      <c r="H32" s="205">
        <f t="shared" ref="H32:O32" si="5">+SUM(H30:H31)</f>
        <v>329138</v>
      </c>
      <c r="I32" s="205">
        <f t="shared" si="5"/>
        <v>329138</v>
      </c>
      <c r="J32" s="205">
        <f t="shared" si="5"/>
        <v>329138</v>
      </c>
      <c r="K32" s="205">
        <f t="shared" si="5"/>
        <v>240800</v>
      </c>
      <c r="L32" s="206">
        <f t="shared" si="5"/>
        <v>268800</v>
      </c>
      <c r="M32" s="205">
        <f t="shared" si="5"/>
        <v>45000</v>
      </c>
      <c r="N32" s="207">
        <f t="shared" si="5"/>
        <v>0</v>
      </c>
      <c r="O32" s="207">
        <f t="shared" si="5"/>
        <v>28000</v>
      </c>
    </row>
    <row r="33" spans="2:15" ht="21.75" customHeight="1">
      <c r="B33" s="336" t="s">
        <v>53</v>
      </c>
      <c r="C33" s="194">
        <v>43801</v>
      </c>
      <c r="D33" s="195" t="s">
        <v>50</v>
      </c>
      <c r="E33" s="196"/>
      <c r="F33" s="196"/>
      <c r="G33" s="196"/>
      <c r="H33" s="197">
        <v>205000</v>
      </c>
      <c r="I33" s="197">
        <v>205000</v>
      </c>
      <c r="J33" s="197">
        <v>205000</v>
      </c>
      <c r="K33" s="197">
        <v>49060</v>
      </c>
      <c r="L33" s="198">
        <f>+K33+O33</f>
        <v>52700</v>
      </c>
      <c r="M33" s="197">
        <v>20000</v>
      </c>
      <c r="N33" s="199">
        <v>0</v>
      </c>
      <c r="O33" s="199">
        <v>3640</v>
      </c>
    </row>
    <row r="34" spans="2:15" ht="21.75" customHeight="1">
      <c r="B34" s="336"/>
      <c r="C34" s="194"/>
      <c r="D34" s="195"/>
      <c r="E34" s="196"/>
      <c r="F34" s="196"/>
      <c r="G34" s="196"/>
      <c r="H34" s="197"/>
      <c r="I34" s="197"/>
      <c r="J34" s="197"/>
      <c r="K34" s="197"/>
      <c r="L34" s="198"/>
      <c r="M34" s="197"/>
      <c r="N34" s="199"/>
      <c r="O34" s="199"/>
    </row>
    <row r="35" spans="2:15" ht="21.75" customHeight="1">
      <c r="B35" s="336"/>
      <c r="C35" s="203"/>
      <c r="D35" s="204" t="s">
        <v>67</v>
      </c>
      <c r="E35" s="204"/>
      <c r="F35" s="204"/>
      <c r="G35" s="204"/>
      <c r="H35" s="205">
        <f t="shared" ref="H35:O35" si="6">+SUM(H33:H34)</f>
        <v>205000</v>
      </c>
      <c r="I35" s="205">
        <f t="shared" si="6"/>
        <v>205000</v>
      </c>
      <c r="J35" s="205">
        <f t="shared" si="6"/>
        <v>205000</v>
      </c>
      <c r="K35" s="205">
        <f t="shared" si="6"/>
        <v>49060</v>
      </c>
      <c r="L35" s="206">
        <f t="shared" si="6"/>
        <v>52700</v>
      </c>
      <c r="M35" s="205">
        <f t="shared" si="6"/>
        <v>20000</v>
      </c>
      <c r="N35" s="207">
        <f t="shared" si="6"/>
        <v>0</v>
      </c>
      <c r="O35" s="207">
        <f t="shared" si="6"/>
        <v>3640</v>
      </c>
    </row>
    <row r="36" spans="2:15" ht="21.75" customHeight="1">
      <c r="B36" s="336" t="s">
        <v>54</v>
      </c>
      <c r="C36" s="194">
        <v>43801</v>
      </c>
      <c r="D36" s="195" t="s">
        <v>50</v>
      </c>
      <c r="E36" s="196"/>
      <c r="F36" s="196"/>
      <c r="G36" s="196"/>
      <c r="H36" s="197">
        <v>2060000</v>
      </c>
      <c r="I36" s="197">
        <v>2060000</v>
      </c>
      <c r="J36" s="197">
        <v>2060000</v>
      </c>
      <c r="K36" s="197">
        <v>1508150</v>
      </c>
      <c r="L36" s="198">
        <f>SUM(K36+O36)</f>
        <v>1773650</v>
      </c>
      <c r="M36" s="197">
        <v>320000</v>
      </c>
      <c r="N36" s="199">
        <v>0</v>
      </c>
      <c r="O36" s="199">
        <v>265500</v>
      </c>
    </row>
    <row r="37" spans="2:15" ht="21.75" customHeight="1">
      <c r="B37" s="336"/>
      <c r="C37" s="194"/>
      <c r="D37" s="195"/>
      <c r="E37" s="196"/>
      <c r="F37" s="196"/>
      <c r="G37" s="196"/>
      <c r="H37" s="197"/>
      <c r="I37" s="197"/>
      <c r="J37" s="197"/>
      <c r="K37" s="197"/>
      <c r="L37" s="198"/>
      <c r="M37" s="197"/>
      <c r="N37" s="199"/>
      <c r="O37" s="199"/>
    </row>
    <row r="38" spans="2:15" ht="21.75" customHeight="1">
      <c r="B38" s="336"/>
      <c r="C38" s="203"/>
      <c r="D38" s="204" t="s">
        <v>68</v>
      </c>
      <c r="E38" s="204"/>
      <c r="F38" s="204"/>
      <c r="G38" s="204"/>
      <c r="H38" s="205">
        <f t="shared" ref="H38:O38" si="7">+SUM(H36:H37)</f>
        <v>2060000</v>
      </c>
      <c r="I38" s="205">
        <f t="shared" si="7"/>
        <v>2060000</v>
      </c>
      <c r="J38" s="205">
        <f t="shared" si="7"/>
        <v>2060000</v>
      </c>
      <c r="K38" s="205">
        <f t="shared" si="7"/>
        <v>1508150</v>
      </c>
      <c r="L38" s="206">
        <f t="shared" si="7"/>
        <v>1773650</v>
      </c>
      <c r="M38" s="205">
        <f t="shared" si="7"/>
        <v>320000</v>
      </c>
      <c r="N38" s="207">
        <f t="shared" si="7"/>
        <v>0</v>
      </c>
      <c r="O38" s="207">
        <f t="shared" si="7"/>
        <v>265500</v>
      </c>
    </row>
    <row r="39" spans="2:15" ht="21.75" customHeight="1">
      <c r="B39" s="336" t="s">
        <v>69</v>
      </c>
      <c r="C39" s="265">
        <v>21101</v>
      </c>
      <c r="D39" s="266" t="s">
        <v>166</v>
      </c>
      <c r="E39" s="196"/>
      <c r="F39" s="196"/>
      <c r="G39" s="196"/>
      <c r="H39" s="197">
        <v>157703</v>
      </c>
      <c r="I39" s="197">
        <v>275966.55</v>
      </c>
      <c r="J39" s="197">
        <v>275966.55</v>
      </c>
      <c r="K39" s="197">
        <v>159480.34999999998</v>
      </c>
      <c r="L39" s="198">
        <f t="shared" ref="L39:L84" si="8">+K39+O39</f>
        <v>275966.55</v>
      </c>
      <c r="M39" s="197">
        <v>47429.55</v>
      </c>
      <c r="N39" s="199">
        <v>0</v>
      </c>
      <c r="O39" s="199">
        <v>116486.2</v>
      </c>
    </row>
    <row r="40" spans="2:15" ht="21.75" customHeight="1">
      <c r="B40" s="336"/>
      <c r="C40" s="265">
        <v>21201</v>
      </c>
      <c r="D40" s="266" t="s">
        <v>167</v>
      </c>
      <c r="E40" s="196"/>
      <c r="F40" s="196"/>
      <c r="G40" s="196"/>
      <c r="H40" s="197">
        <v>85000</v>
      </c>
      <c r="I40" s="197">
        <v>114734.75</v>
      </c>
      <c r="J40" s="197">
        <v>114734.75</v>
      </c>
      <c r="K40" s="197">
        <v>18612.199999999997</v>
      </c>
      <c r="L40" s="198">
        <f t="shared" si="8"/>
        <v>114734.75</v>
      </c>
      <c r="M40" s="197">
        <v>35000</v>
      </c>
      <c r="N40" s="199">
        <v>0</v>
      </c>
      <c r="O40" s="199">
        <v>96122.55</v>
      </c>
    </row>
    <row r="41" spans="2:15" ht="21.75" customHeight="1">
      <c r="B41" s="336"/>
      <c r="C41" s="265">
        <v>21401</v>
      </c>
      <c r="D41" s="266" t="s">
        <v>168</v>
      </c>
      <c r="E41" s="196"/>
      <c r="F41" s="196"/>
      <c r="G41" s="196"/>
      <c r="H41" s="197">
        <v>13000</v>
      </c>
      <c r="I41" s="197">
        <v>8372</v>
      </c>
      <c r="J41" s="197">
        <v>8372</v>
      </c>
      <c r="K41" s="197">
        <v>3500</v>
      </c>
      <c r="L41" s="198">
        <f t="shared" si="8"/>
        <v>8372</v>
      </c>
      <c r="M41" s="197">
        <v>0</v>
      </c>
      <c r="N41" s="199">
        <v>0</v>
      </c>
      <c r="O41" s="199">
        <v>4872</v>
      </c>
    </row>
    <row r="42" spans="2:15" ht="21.75" customHeight="1">
      <c r="B42" s="336"/>
      <c r="C42" s="265">
        <v>21601</v>
      </c>
      <c r="D42" s="266" t="s">
        <v>169</v>
      </c>
      <c r="E42" s="196"/>
      <c r="F42" s="196"/>
      <c r="G42" s="196"/>
      <c r="H42" s="197">
        <v>196103</v>
      </c>
      <c r="I42" s="197">
        <v>255243.59</v>
      </c>
      <c r="J42" s="197">
        <v>255243.59</v>
      </c>
      <c r="K42" s="197">
        <v>94889.830000000016</v>
      </c>
      <c r="L42" s="198">
        <f t="shared" si="8"/>
        <v>255243.59000000003</v>
      </c>
      <c r="M42" s="197">
        <v>13033.51</v>
      </c>
      <c r="N42" s="199">
        <v>0</v>
      </c>
      <c r="O42" s="199">
        <v>160353.76</v>
      </c>
    </row>
    <row r="43" spans="2:15" ht="21.75" customHeight="1">
      <c r="B43" s="336"/>
      <c r="C43" s="265">
        <v>22104</v>
      </c>
      <c r="D43" s="266" t="s">
        <v>170</v>
      </c>
      <c r="E43" s="196"/>
      <c r="F43" s="196"/>
      <c r="G43" s="196"/>
      <c r="H43" s="197">
        <v>71000</v>
      </c>
      <c r="I43" s="197">
        <v>65969.48</v>
      </c>
      <c r="J43" s="197">
        <v>65969.48</v>
      </c>
      <c r="K43" s="197">
        <v>52185.48000000001</v>
      </c>
      <c r="L43" s="198">
        <f t="shared" si="8"/>
        <v>65969.48000000001</v>
      </c>
      <c r="M43" s="197">
        <v>1000</v>
      </c>
      <c r="N43" s="199">
        <v>0</v>
      </c>
      <c r="O43" s="199">
        <v>13784</v>
      </c>
    </row>
    <row r="44" spans="2:15" ht="21.75" customHeight="1">
      <c r="B44" s="336"/>
      <c r="C44" s="265">
        <v>22106</v>
      </c>
      <c r="D44" s="266" t="s">
        <v>171</v>
      </c>
      <c r="E44" s="196"/>
      <c r="F44" s="196"/>
      <c r="G44" s="196"/>
      <c r="H44" s="197">
        <v>35000</v>
      </c>
      <c r="I44" s="197">
        <v>38000</v>
      </c>
      <c r="J44" s="197">
        <v>38000</v>
      </c>
      <c r="K44" s="197">
        <v>8994.5099999999984</v>
      </c>
      <c r="L44" s="198">
        <f t="shared" si="8"/>
        <v>25144.559999999998</v>
      </c>
      <c r="M44" s="197">
        <v>0</v>
      </c>
      <c r="N44" s="199">
        <v>0</v>
      </c>
      <c r="O44" s="199">
        <v>16150.05</v>
      </c>
    </row>
    <row r="45" spans="2:15" ht="21.75" customHeight="1">
      <c r="B45" s="336"/>
      <c r="C45" s="265">
        <v>24401</v>
      </c>
      <c r="D45" s="266" t="s">
        <v>172</v>
      </c>
      <c r="E45" s="196"/>
      <c r="F45" s="196"/>
      <c r="G45" s="196"/>
      <c r="H45" s="197">
        <v>10000</v>
      </c>
      <c r="I45" s="197">
        <v>4847.3</v>
      </c>
      <c r="J45" s="197">
        <v>4847.3</v>
      </c>
      <c r="K45" s="197">
        <v>1587.7000000000003</v>
      </c>
      <c r="L45" s="198">
        <f t="shared" si="8"/>
        <v>4847.3</v>
      </c>
      <c r="M45" s="197">
        <v>0</v>
      </c>
      <c r="N45" s="199">
        <v>0</v>
      </c>
      <c r="O45" s="199">
        <v>3259.6</v>
      </c>
    </row>
    <row r="46" spans="2:15" ht="21.75" customHeight="1">
      <c r="B46" s="336"/>
      <c r="C46" s="265">
        <v>24601</v>
      </c>
      <c r="D46" s="266" t="s">
        <v>173</v>
      </c>
      <c r="E46" s="196"/>
      <c r="F46" s="196"/>
      <c r="G46" s="196"/>
      <c r="H46" s="197">
        <v>18000</v>
      </c>
      <c r="I46" s="197">
        <v>9998.130000000001</v>
      </c>
      <c r="J46" s="197">
        <v>9998.130000000001</v>
      </c>
      <c r="K46" s="197">
        <v>3297.2199999999993</v>
      </c>
      <c r="L46" s="198">
        <f t="shared" si="8"/>
        <v>9998.1299999999992</v>
      </c>
      <c r="M46" s="197">
        <v>0</v>
      </c>
      <c r="N46" s="199">
        <v>0</v>
      </c>
      <c r="O46" s="199">
        <v>6700.91</v>
      </c>
    </row>
    <row r="47" spans="2:15" ht="21.75" customHeight="1">
      <c r="B47" s="336"/>
      <c r="C47" s="265">
        <v>24801</v>
      </c>
      <c r="D47" s="266" t="s">
        <v>174</v>
      </c>
      <c r="E47" s="196"/>
      <c r="F47" s="196"/>
      <c r="G47" s="196"/>
      <c r="H47" s="197">
        <v>5000</v>
      </c>
      <c r="I47" s="197">
        <v>4355</v>
      </c>
      <c r="J47" s="197">
        <v>4355</v>
      </c>
      <c r="K47" s="197">
        <v>0</v>
      </c>
      <c r="L47" s="198">
        <f t="shared" si="8"/>
        <v>4355</v>
      </c>
      <c r="M47" s="197">
        <v>0</v>
      </c>
      <c r="N47" s="199">
        <v>0</v>
      </c>
      <c r="O47" s="199">
        <v>4355</v>
      </c>
    </row>
    <row r="48" spans="2:15" ht="21.75" customHeight="1">
      <c r="B48" s="336"/>
      <c r="C48" s="265">
        <v>24901</v>
      </c>
      <c r="D48" s="266" t="s">
        <v>175</v>
      </c>
      <c r="E48" s="196"/>
      <c r="F48" s="196"/>
      <c r="G48" s="196"/>
      <c r="H48" s="197">
        <v>3158</v>
      </c>
      <c r="I48" s="197">
        <v>3158</v>
      </c>
      <c r="J48" s="197">
        <v>3158</v>
      </c>
      <c r="K48" s="197">
        <v>2305.2399999999998</v>
      </c>
      <c r="L48" s="198">
        <f t="shared" si="8"/>
        <v>3143.24</v>
      </c>
      <c r="M48" s="197">
        <v>0</v>
      </c>
      <c r="N48" s="199">
        <v>0</v>
      </c>
      <c r="O48" s="199">
        <v>838</v>
      </c>
    </row>
    <row r="49" spans="2:15" ht="21.75" customHeight="1">
      <c r="B49" s="336"/>
      <c r="C49" s="265">
        <v>26102</v>
      </c>
      <c r="D49" s="266" t="s">
        <v>176</v>
      </c>
      <c r="E49" s="196"/>
      <c r="F49" s="196"/>
      <c r="G49" s="196"/>
      <c r="H49" s="197">
        <v>1160346</v>
      </c>
      <c r="I49" s="197">
        <v>1000346</v>
      </c>
      <c r="J49" s="197">
        <v>1000346</v>
      </c>
      <c r="K49" s="197">
        <v>841844.25</v>
      </c>
      <c r="L49" s="198">
        <f t="shared" si="8"/>
        <v>1000302.48</v>
      </c>
      <c r="M49" s="197">
        <v>100000</v>
      </c>
      <c r="N49" s="199">
        <v>0</v>
      </c>
      <c r="O49" s="199">
        <v>158458.23000000001</v>
      </c>
    </row>
    <row r="50" spans="2:15" ht="21.75" customHeight="1">
      <c r="B50" s="336"/>
      <c r="C50" s="265">
        <v>27101</v>
      </c>
      <c r="D50" s="266" t="s">
        <v>177</v>
      </c>
      <c r="E50" s="196"/>
      <c r="F50" s="196"/>
      <c r="G50" s="196"/>
      <c r="H50" s="197">
        <v>25000</v>
      </c>
      <c r="I50" s="197">
        <v>24923.759999999998</v>
      </c>
      <c r="J50" s="197">
        <v>24923.759999999998</v>
      </c>
      <c r="K50" s="197">
        <v>16676.160000000003</v>
      </c>
      <c r="L50" s="198">
        <f t="shared" si="8"/>
        <v>24923.760000000002</v>
      </c>
      <c r="M50" s="197">
        <v>0</v>
      </c>
      <c r="N50" s="199">
        <v>0</v>
      </c>
      <c r="O50" s="199">
        <v>8247.6</v>
      </c>
    </row>
    <row r="51" spans="2:15" ht="21.75" customHeight="1">
      <c r="B51" s="336"/>
      <c r="C51" s="265">
        <v>27201</v>
      </c>
      <c r="D51" s="266" t="s">
        <v>178</v>
      </c>
      <c r="E51" s="196"/>
      <c r="F51" s="196"/>
      <c r="G51" s="196"/>
      <c r="H51" s="197">
        <v>10000</v>
      </c>
      <c r="I51" s="197">
        <v>6640</v>
      </c>
      <c r="J51" s="197">
        <v>6640</v>
      </c>
      <c r="K51" s="197">
        <v>3785</v>
      </c>
      <c r="L51" s="198">
        <f t="shared" si="8"/>
        <v>6640</v>
      </c>
      <c r="M51" s="197">
        <v>0</v>
      </c>
      <c r="N51" s="199">
        <v>0</v>
      </c>
      <c r="O51" s="199">
        <v>2855</v>
      </c>
    </row>
    <row r="52" spans="2:15" ht="21.75" customHeight="1">
      <c r="B52" s="336"/>
      <c r="C52" s="265">
        <v>29101</v>
      </c>
      <c r="D52" s="266" t="s">
        <v>179</v>
      </c>
      <c r="E52" s="196"/>
      <c r="F52" s="196"/>
      <c r="G52" s="196"/>
      <c r="H52" s="197">
        <v>3000</v>
      </c>
      <c r="I52" s="197">
        <v>2918</v>
      </c>
      <c r="J52" s="197">
        <v>2918</v>
      </c>
      <c r="K52" s="197">
        <v>1798</v>
      </c>
      <c r="L52" s="198">
        <f t="shared" si="8"/>
        <v>2918</v>
      </c>
      <c r="M52" s="197">
        <v>0</v>
      </c>
      <c r="N52" s="199">
        <v>0</v>
      </c>
      <c r="O52" s="199">
        <v>1120</v>
      </c>
    </row>
    <row r="53" spans="2:15" ht="21.75" customHeight="1">
      <c r="B53" s="336"/>
      <c r="C53" s="265">
        <v>29201</v>
      </c>
      <c r="D53" s="266" t="s">
        <v>180</v>
      </c>
      <c r="E53" s="196"/>
      <c r="F53" s="196"/>
      <c r="G53" s="196"/>
      <c r="H53" s="197">
        <v>18630</v>
      </c>
      <c r="I53" s="197">
        <v>14572.52</v>
      </c>
      <c r="J53" s="197">
        <v>14572.52</v>
      </c>
      <c r="K53" s="197">
        <v>9097.2000000000007</v>
      </c>
      <c r="L53" s="198">
        <f t="shared" si="8"/>
        <v>14572.510000000002</v>
      </c>
      <c r="M53" s="197">
        <v>0</v>
      </c>
      <c r="N53" s="199">
        <v>0</v>
      </c>
      <c r="O53" s="199">
        <v>5475.31</v>
      </c>
    </row>
    <row r="54" spans="2:15" ht="21.75" customHeight="1">
      <c r="B54" s="336"/>
      <c r="C54" s="265">
        <v>29301</v>
      </c>
      <c r="D54" s="266" t="s">
        <v>181</v>
      </c>
      <c r="E54" s="196"/>
      <c r="F54" s="196"/>
      <c r="G54" s="196"/>
      <c r="H54" s="197">
        <v>11000</v>
      </c>
      <c r="I54" s="197">
        <v>16890.16</v>
      </c>
      <c r="J54" s="197">
        <v>16890.16</v>
      </c>
      <c r="K54" s="197">
        <v>0</v>
      </c>
      <c r="L54" s="198">
        <f t="shared" si="8"/>
        <v>16890.16</v>
      </c>
      <c r="M54" s="197">
        <v>890.16</v>
      </c>
      <c r="N54" s="199">
        <v>0</v>
      </c>
      <c r="O54" s="199">
        <v>16890.16</v>
      </c>
    </row>
    <row r="55" spans="2:15" ht="21.75" customHeight="1">
      <c r="B55" s="336"/>
      <c r="C55" s="265">
        <v>29401</v>
      </c>
      <c r="D55" s="266" t="s">
        <v>182</v>
      </c>
      <c r="E55" s="196"/>
      <c r="F55" s="196"/>
      <c r="G55" s="196"/>
      <c r="H55" s="197">
        <v>93488</v>
      </c>
      <c r="I55" s="197">
        <v>74851.45</v>
      </c>
      <c r="J55" s="197">
        <v>74851.45</v>
      </c>
      <c r="K55" s="197">
        <v>12858.599999999999</v>
      </c>
      <c r="L55" s="198">
        <f t="shared" si="8"/>
        <v>74851.45</v>
      </c>
      <c r="M55" s="197">
        <v>15000</v>
      </c>
      <c r="N55" s="199">
        <v>0</v>
      </c>
      <c r="O55" s="199">
        <v>61992.85</v>
      </c>
    </row>
    <row r="56" spans="2:15" ht="21.75" customHeight="1">
      <c r="B56" s="336"/>
      <c r="C56" s="265">
        <v>29601</v>
      </c>
      <c r="D56" s="266" t="s">
        <v>183</v>
      </c>
      <c r="E56" s="196"/>
      <c r="F56" s="196"/>
      <c r="G56" s="196"/>
      <c r="H56" s="197">
        <v>234791</v>
      </c>
      <c r="I56" s="197">
        <v>474320.57</v>
      </c>
      <c r="J56" s="197">
        <v>474320.57</v>
      </c>
      <c r="K56" s="197">
        <v>241532.25</v>
      </c>
      <c r="L56" s="198">
        <f t="shared" si="8"/>
        <v>474320.57</v>
      </c>
      <c r="M56" s="197">
        <v>40734.86</v>
      </c>
      <c r="N56" s="199">
        <v>0</v>
      </c>
      <c r="O56" s="199">
        <v>232788.32</v>
      </c>
    </row>
    <row r="57" spans="2:15" ht="21.75" customHeight="1">
      <c r="B57" s="336"/>
      <c r="C57" s="265">
        <v>31101</v>
      </c>
      <c r="D57" s="266" t="s">
        <v>184</v>
      </c>
      <c r="E57" s="196"/>
      <c r="F57" s="196"/>
      <c r="G57" s="196"/>
      <c r="H57" s="197">
        <v>618500</v>
      </c>
      <c r="I57" s="197">
        <v>558500</v>
      </c>
      <c r="J57" s="197">
        <v>558500</v>
      </c>
      <c r="K57" s="197">
        <v>435189</v>
      </c>
      <c r="L57" s="198">
        <f t="shared" si="8"/>
        <v>558500</v>
      </c>
      <c r="M57" s="197">
        <v>70000</v>
      </c>
      <c r="N57" s="199">
        <v>0</v>
      </c>
      <c r="O57" s="199">
        <v>123311</v>
      </c>
    </row>
    <row r="58" spans="2:15" ht="21.75" customHeight="1">
      <c r="B58" s="336"/>
      <c r="C58" s="265">
        <v>31301</v>
      </c>
      <c r="D58" s="266" t="s">
        <v>185</v>
      </c>
      <c r="E58" s="196"/>
      <c r="F58" s="196"/>
      <c r="G58" s="196"/>
      <c r="H58" s="197">
        <v>50000</v>
      </c>
      <c r="I58" s="197">
        <v>28159.17</v>
      </c>
      <c r="J58" s="197">
        <v>28159.17</v>
      </c>
      <c r="K58" s="197">
        <v>24904.639999999999</v>
      </c>
      <c r="L58" s="198">
        <f t="shared" si="8"/>
        <v>28159.17</v>
      </c>
      <c r="M58" s="197">
        <v>0</v>
      </c>
      <c r="N58" s="199">
        <v>0</v>
      </c>
      <c r="O58" s="199">
        <v>3254.53</v>
      </c>
    </row>
    <row r="59" spans="2:15" ht="21.75" customHeight="1">
      <c r="B59" s="336"/>
      <c r="C59" s="265">
        <v>31401</v>
      </c>
      <c r="D59" s="266" t="s">
        <v>186</v>
      </c>
      <c r="E59" s="196"/>
      <c r="F59" s="196"/>
      <c r="G59" s="196"/>
      <c r="H59" s="197">
        <v>239000</v>
      </c>
      <c r="I59" s="197">
        <v>225907.28</v>
      </c>
      <c r="J59" s="197">
        <v>225907.28</v>
      </c>
      <c r="K59" s="197">
        <v>206939.92000000004</v>
      </c>
      <c r="L59" s="198">
        <f t="shared" si="8"/>
        <v>225907.28000000003</v>
      </c>
      <c r="M59" s="197">
        <v>20000</v>
      </c>
      <c r="N59" s="199">
        <v>0</v>
      </c>
      <c r="O59" s="199">
        <v>18967.36</v>
      </c>
    </row>
    <row r="60" spans="2:15" ht="21.75" customHeight="1">
      <c r="B60" s="336"/>
      <c r="C60" s="265">
        <v>31603</v>
      </c>
      <c r="D60" s="266" t="s">
        <v>187</v>
      </c>
      <c r="E60" s="196"/>
      <c r="F60" s="196"/>
      <c r="G60" s="196"/>
      <c r="H60" s="197">
        <v>60000</v>
      </c>
      <c r="I60" s="197">
        <v>52854</v>
      </c>
      <c r="J60" s="197">
        <v>52854</v>
      </c>
      <c r="K60" s="197">
        <v>48617</v>
      </c>
      <c r="L60" s="198">
        <f t="shared" si="8"/>
        <v>52854</v>
      </c>
      <c r="M60" s="197">
        <v>5000</v>
      </c>
      <c r="N60" s="199">
        <v>0</v>
      </c>
      <c r="O60" s="199">
        <v>4237</v>
      </c>
    </row>
    <row r="61" spans="2:15" ht="21.75" customHeight="1">
      <c r="B61" s="336"/>
      <c r="C61" s="265">
        <v>31902</v>
      </c>
      <c r="D61" s="266" t="s">
        <v>188</v>
      </c>
      <c r="E61" s="196"/>
      <c r="F61" s="196"/>
      <c r="G61" s="196"/>
      <c r="H61" s="197">
        <v>41760</v>
      </c>
      <c r="I61" s="197">
        <v>41760</v>
      </c>
      <c r="J61" s="197">
        <v>41760</v>
      </c>
      <c r="K61" s="197">
        <v>38280</v>
      </c>
      <c r="L61" s="198">
        <f t="shared" si="8"/>
        <v>41760</v>
      </c>
      <c r="M61" s="197">
        <v>3480</v>
      </c>
      <c r="N61" s="199">
        <v>0</v>
      </c>
      <c r="O61" s="199">
        <v>3480</v>
      </c>
    </row>
    <row r="62" spans="2:15" ht="21.75" customHeight="1">
      <c r="B62" s="336"/>
      <c r="C62" s="265">
        <v>32201</v>
      </c>
      <c r="D62" s="266" t="s">
        <v>189</v>
      </c>
      <c r="E62" s="196"/>
      <c r="F62" s="196"/>
      <c r="G62" s="196"/>
      <c r="H62" s="197">
        <v>2356908</v>
      </c>
      <c r="I62" s="197">
        <v>2356896.48</v>
      </c>
      <c r="J62" s="197">
        <v>2356896.48</v>
      </c>
      <c r="K62" s="197">
        <v>2160488.44</v>
      </c>
      <c r="L62" s="198">
        <f t="shared" si="8"/>
        <v>2356896.48</v>
      </c>
      <c r="M62" s="197">
        <v>196409</v>
      </c>
      <c r="N62" s="199">
        <v>0</v>
      </c>
      <c r="O62" s="199">
        <v>196408.04</v>
      </c>
    </row>
    <row r="63" spans="2:15" ht="21.75" customHeight="1">
      <c r="B63" s="336"/>
      <c r="C63" s="265">
        <v>32302</v>
      </c>
      <c r="D63" s="266" t="s">
        <v>190</v>
      </c>
      <c r="E63" s="196"/>
      <c r="F63" s="196"/>
      <c r="G63" s="196"/>
      <c r="H63" s="197">
        <v>134272</v>
      </c>
      <c r="I63" s="197">
        <v>138664.26999999999</v>
      </c>
      <c r="J63" s="197">
        <v>138664.26999999999</v>
      </c>
      <c r="K63" s="197">
        <v>109522.74</v>
      </c>
      <c r="L63" s="198">
        <f t="shared" si="8"/>
        <v>138664.26</v>
      </c>
      <c r="M63" s="197">
        <v>22000</v>
      </c>
      <c r="N63" s="199">
        <v>0</v>
      </c>
      <c r="O63" s="199">
        <v>29141.52</v>
      </c>
    </row>
    <row r="64" spans="2:15" ht="21.75" customHeight="1">
      <c r="B64" s="336"/>
      <c r="C64" s="265">
        <v>32502</v>
      </c>
      <c r="D64" s="266" t="s">
        <v>191</v>
      </c>
      <c r="E64" s="196"/>
      <c r="F64" s="196"/>
      <c r="G64" s="196"/>
      <c r="H64" s="197">
        <v>146624</v>
      </c>
      <c r="I64" s="197">
        <v>146624</v>
      </c>
      <c r="J64" s="197">
        <v>146624</v>
      </c>
      <c r="K64" s="197">
        <v>146624</v>
      </c>
      <c r="L64" s="198">
        <f t="shared" si="8"/>
        <v>146624</v>
      </c>
      <c r="M64" s="197">
        <v>0</v>
      </c>
      <c r="N64" s="199">
        <v>0</v>
      </c>
      <c r="O64" s="199">
        <v>0</v>
      </c>
    </row>
    <row r="65" spans="2:15" ht="21.75" customHeight="1">
      <c r="B65" s="336"/>
      <c r="C65" s="265">
        <v>32701</v>
      </c>
      <c r="D65" s="266" t="s">
        <v>192</v>
      </c>
      <c r="E65" s="196"/>
      <c r="F65" s="196"/>
      <c r="G65" s="196"/>
      <c r="H65" s="197">
        <v>0</v>
      </c>
      <c r="I65" s="197">
        <v>7028.32</v>
      </c>
      <c r="J65" s="197">
        <v>7028.32</v>
      </c>
      <c r="K65" s="197">
        <v>7028.32</v>
      </c>
      <c r="L65" s="198">
        <f t="shared" si="8"/>
        <v>7028.32</v>
      </c>
      <c r="M65" s="197">
        <v>0</v>
      </c>
      <c r="N65" s="199">
        <v>0</v>
      </c>
      <c r="O65" s="199">
        <v>0</v>
      </c>
    </row>
    <row r="66" spans="2:15" ht="21.75" customHeight="1">
      <c r="B66" s="336"/>
      <c r="C66" s="265">
        <v>33104</v>
      </c>
      <c r="D66" s="266" t="s">
        <v>193</v>
      </c>
      <c r="E66" s="196"/>
      <c r="F66" s="196"/>
      <c r="G66" s="196"/>
      <c r="H66" s="197">
        <v>130200</v>
      </c>
      <c r="I66" s="197">
        <v>130200</v>
      </c>
      <c r="J66" s="197">
        <v>130200</v>
      </c>
      <c r="K66" s="197">
        <v>119350</v>
      </c>
      <c r="L66" s="198">
        <f t="shared" si="8"/>
        <v>130200</v>
      </c>
      <c r="M66" s="197">
        <v>10850</v>
      </c>
      <c r="N66" s="199">
        <v>0</v>
      </c>
      <c r="O66" s="199">
        <v>10850</v>
      </c>
    </row>
    <row r="67" spans="2:15" ht="21.75" customHeight="1">
      <c r="B67" s="336"/>
      <c r="C67" s="265">
        <v>33301</v>
      </c>
      <c r="D67" s="266" t="s">
        <v>194</v>
      </c>
      <c r="E67" s="196"/>
      <c r="F67" s="196"/>
      <c r="G67" s="196"/>
      <c r="H67" s="197">
        <v>100000</v>
      </c>
      <c r="I67" s="197">
        <v>0</v>
      </c>
      <c r="J67" s="197">
        <v>0</v>
      </c>
      <c r="K67" s="197">
        <v>0</v>
      </c>
      <c r="L67" s="198">
        <f t="shared" si="8"/>
        <v>0</v>
      </c>
      <c r="M67" s="197">
        <v>0</v>
      </c>
      <c r="N67" s="199">
        <v>0</v>
      </c>
      <c r="O67" s="199">
        <v>0</v>
      </c>
    </row>
    <row r="68" spans="2:15" ht="21.75" customHeight="1">
      <c r="B68" s="336"/>
      <c r="C68" s="265">
        <v>33501</v>
      </c>
      <c r="D68" s="266" t="s">
        <v>195</v>
      </c>
      <c r="E68" s="196"/>
      <c r="F68" s="196"/>
      <c r="G68" s="196"/>
      <c r="H68" s="197">
        <v>0</v>
      </c>
      <c r="I68" s="197">
        <v>0</v>
      </c>
      <c r="J68" s="197">
        <v>0</v>
      </c>
      <c r="K68" s="197">
        <v>0</v>
      </c>
      <c r="L68" s="198">
        <f t="shared" si="8"/>
        <v>0</v>
      </c>
      <c r="M68" s="197">
        <v>0</v>
      </c>
      <c r="N68" s="199">
        <v>0</v>
      </c>
      <c r="O68" s="199">
        <v>0</v>
      </c>
    </row>
    <row r="69" spans="2:15" ht="21.75" customHeight="1">
      <c r="B69" s="336"/>
      <c r="C69" s="265">
        <v>33602</v>
      </c>
      <c r="D69" s="266" t="s">
        <v>196</v>
      </c>
      <c r="E69" s="196"/>
      <c r="F69" s="196"/>
      <c r="G69" s="196"/>
      <c r="H69" s="197">
        <v>168525</v>
      </c>
      <c r="I69" s="197">
        <v>339736.83</v>
      </c>
      <c r="J69" s="197">
        <v>339736.83</v>
      </c>
      <c r="K69" s="197">
        <v>263222.07</v>
      </c>
      <c r="L69" s="198">
        <f t="shared" si="8"/>
        <v>339736.81</v>
      </c>
      <c r="M69" s="197">
        <v>60000</v>
      </c>
      <c r="N69" s="199">
        <v>0</v>
      </c>
      <c r="O69" s="199">
        <v>76514.740000000005</v>
      </c>
    </row>
    <row r="70" spans="2:15" ht="21.75" customHeight="1">
      <c r="B70" s="336"/>
      <c r="C70" s="265">
        <v>33604</v>
      </c>
      <c r="D70" s="266" t="s">
        <v>197</v>
      </c>
      <c r="E70" s="196"/>
      <c r="F70" s="196"/>
      <c r="G70" s="196"/>
      <c r="H70" s="197">
        <v>0</v>
      </c>
      <c r="I70" s="197">
        <v>0</v>
      </c>
      <c r="J70" s="197">
        <v>0</v>
      </c>
      <c r="K70" s="197">
        <v>0</v>
      </c>
      <c r="L70" s="198">
        <f t="shared" si="8"/>
        <v>0</v>
      </c>
      <c r="M70" s="197">
        <v>0</v>
      </c>
      <c r="N70" s="199">
        <v>0</v>
      </c>
      <c r="O70" s="199">
        <v>0</v>
      </c>
    </row>
    <row r="71" spans="2:15" ht="21.75" customHeight="1">
      <c r="B71" s="336"/>
      <c r="C71" s="265">
        <v>33801</v>
      </c>
      <c r="D71" s="266" t="s">
        <v>198</v>
      </c>
      <c r="E71" s="196"/>
      <c r="F71" s="196"/>
      <c r="G71" s="196"/>
      <c r="H71" s="197">
        <v>129132</v>
      </c>
      <c r="I71" s="197">
        <v>150642.23999999999</v>
      </c>
      <c r="J71" s="197">
        <v>150642.23999999999</v>
      </c>
      <c r="K71" s="197">
        <v>129121.91999999998</v>
      </c>
      <c r="L71" s="198">
        <f t="shared" si="8"/>
        <v>150642.23999999999</v>
      </c>
      <c r="M71" s="197">
        <v>10761</v>
      </c>
      <c r="N71" s="199">
        <v>0</v>
      </c>
      <c r="O71" s="199">
        <v>21520.32</v>
      </c>
    </row>
    <row r="72" spans="2:15" ht="21.75" customHeight="1">
      <c r="B72" s="336"/>
      <c r="C72" s="265">
        <v>34101</v>
      </c>
      <c r="D72" s="266" t="s">
        <v>199</v>
      </c>
      <c r="E72" s="196"/>
      <c r="F72" s="196"/>
      <c r="G72" s="196"/>
      <c r="H72" s="197">
        <v>20500</v>
      </c>
      <c r="I72" s="197">
        <v>19500</v>
      </c>
      <c r="J72" s="197">
        <v>19500</v>
      </c>
      <c r="K72" s="197">
        <v>14526.090000000002</v>
      </c>
      <c r="L72" s="198">
        <f t="shared" si="8"/>
        <v>19457.830000000002</v>
      </c>
      <c r="M72" s="197">
        <v>0</v>
      </c>
      <c r="N72" s="199">
        <v>0</v>
      </c>
      <c r="O72" s="199">
        <v>4931.74</v>
      </c>
    </row>
    <row r="73" spans="2:15" ht="21.75" customHeight="1">
      <c r="B73" s="336"/>
      <c r="C73" s="265">
        <v>34501</v>
      </c>
      <c r="D73" s="266" t="s">
        <v>200</v>
      </c>
      <c r="E73" s="196"/>
      <c r="F73" s="196"/>
      <c r="G73" s="196"/>
      <c r="H73" s="197">
        <v>70000</v>
      </c>
      <c r="I73" s="197">
        <v>58949.82</v>
      </c>
      <c r="J73" s="197">
        <v>58949.82</v>
      </c>
      <c r="K73" s="197">
        <v>58745.52</v>
      </c>
      <c r="L73" s="198">
        <f t="shared" si="8"/>
        <v>58745.52</v>
      </c>
      <c r="M73" s="197">
        <v>0</v>
      </c>
      <c r="N73" s="199">
        <v>0</v>
      </c>
      <c r="O73" s="199">
        <v>0</v>
      </c>
    </row>
    <row r="74" spans="2:15" ht="21.75" customHeight="1">
      <c r="B74" s="336"/>
      <c r="C74" s="265">
        <v>34701</v>
      </c>
      <c r="D74" s="266" t="s">
        <v>201</v>
      </c>
      <c r="E74" s="196"/>
      <c r="F74" s="196"/>
      <c r="G74" s="196"/>
      <c r="H74" s="197">
        <v>48233</v>
      </c>
      <c r="I74" s="197">
        <v>0</v>
      </c>
      <c r="J74" s="197">
        <v>0</v>
      </c>
      <c r="K74" s="197">
        <v>0</v>
      </c>
      <c r="L74" s="198">
        <f t="shared" si="8"/>
        <v>0</v>
      </c>
      <c r="M74" s="197">
        <v>0</v>
      </c>
      <c r="N74" s="199">
        <v>0</v>
      </c>
      <c r="O74" s="199">
        <v>0</v>
      </c>
    </row>
    <row r="75" spans="2:15" ht="21.75" customHeight="1">
      <c r="B75" s="336"/>
      <c r="C75" s="265">
        <v>35102</v>
      </c>
      <c r="D75" s="266" t="s">
        <v>202</v>
      </c>
      <c r="E75" s="196"/>
      <c r="F75" s="196"/>
      <c r="G75" s="196"/>
      <c r="H75" s="197">
        <v>7494</v>
      </c>
      <c r="I75" s="197">
        <v>27492</v>
      </c>
      <c r="J75" s="197">
        <v>27492</v>
      </c>
      <c r="K75" s="197">
        <v>17110</v>
      </c>
      <c r="L75" s="198">
        <f t="shared" si="8"/>
        <v>27492</v>
      </c>
      <c r="M75" s="197">
        <v>0</v>
      </c>
      <c r="N75" s="199">
        <v>0</v>
      </c>
      <c r="O75" s="199">
        <v>10382</v>
      </c>
    </row>
    <row r="76" spans="2:15" ht="21.75" customHeight="1">
      <c r="B76" s="336"/>
      <c r="C76" s="265">
        <v>35201</v>
      </c>
      <c r="D76" s="266" t="s">
        <v>203</v>
      </c>
      <c r="E76" s="196"/>
      <c r="F76" s="196"/>
      <c r="G76" s="196"/>
      <c r="H76" s="197">
        <v>134816</v>
      </c>
      <c r="I76" s="197">
        <v>154816</v>
      </c>
      <c r="J76" s="197">
        <v>154816</v>
      </c>
      <c r="K76" s="197">
        <v>110313.06</v>
      </c>
      <c r="L76" s="198">
        <f t="shared" si="8"/>
        <v>154816</v>
      </c>
      <c r="M76" s="197">
        <v>10000</v>
      </c>
      <c r="N76" s="199">
        <v>0</v>
      </c>
      <c r="O76" s="199">
        <v>44502.94</v>
      </c>
    </row>
    <row r="77" spans="2:15" ht="21.75" customHeight="1">
      <c r="B77" s="336"/>
      <c r="C77" s="265">
        <v>35501</v>
      </c>
      <c r="D77" s="266" t="s">
        <v>204</v>
      </c>
      <c r="E77" s="196"/>
      <c r="F77" s="196"/>
      <c r="G77" s="196"/>
      <c r="H77" s="197">
        <v>172445</v>
      </c>
      <c r="I77" s="197">
        <v>303603.82999999996</v>
      </c>
      <c r="J77" s="197">
        <v>303603.82999999996</v>
      </c>
      <c r="K77" s="197">
        <v>241628.25</v>
      </c>
      <c r="L77" s="198">
        <f t="shared" si="8"/>
        <v>303603.83</v>
      </c>
      <c r="M77" s="197">
        <v>25000</v>
      </c>
      <c r="N77" s="199">
        <v>0</v>
      </c>
      <c r="O77" s="199">
        <v>61975.58</v>
      </c>
    </row>
    <row r="78" spans="2:15" ht="21.75" customHeight="1">
      <c r="B78" s="336"/>
      <c r="C78" s="265">
        <v>35801</v>
      </c>
      <c r="D78" s="266" t="s">
        <v>205</v>
      </c>
      <c r="E78" s="196"/>
      <c r="F78" s="196"/>
      <c r="G78" s="196"/>
      <c r="H78" s="197">
        <v>719702</v>
      </c>
      <c r="I78" s="197">
        <v>405904.31</v>
      </c>
      <c r="J78" s="197">
        <v>405904.31</v>
      </c>
      <c r="K78" s="197">
        <v>300165.67</v>
      </c>
      <c r="L78" s="198">
        <f t="shared" si="8"/>
        <v>405904.31</v>
      </c>
      <c r="M78" s="197">
        <v>50202.31</v>
      </c>
      <c r="N78" s="199">
        <v>0</v>
      </c>
      <c r="O78" s="199">
        <v>105738.64</v>
      </c>
    </row>
    <row r="79" spans="2:15" ht="21.75" customHeight="1">
      <c r="B79" s="336"/>
      <c r="C79" s="265">
        <v>35901</v>
      </c>
      <c r="D79" s="266" t="s">
        <v>206</v>
      </c>
      <c r="E79" s="196"/>
      <c r="F79" s="196"/>
      <c r="G79" s="196"/>
      <c r="H79" s="197">
        <v>10000</v>
      </c>
      <c r="I79" s="197">
        <v>44022</v>
      </c>
      <c r="J79" s="197">
        <v>44022</v>
      </c>
      <c r="K79" s="197">
        <v>8062</v>
      </c>
      <c r="L79" s="198">
        <f t="shared" si="8"/>
        <v>44022</v>
      </c>
      <c r="M79" s="197">
        <v>15710.71</v>
      </c>
      <c r="N79" s="199">
        <v>0</v>
      </c>
      <c r="O79" s="199">
        <v>35960</v>
      </c>
    </row>
    <row r="80" spans="2:15" ht="21.75" customHeight="1">
      <c r="B80" s="336"/>
      <c r="C80" s="265">
        <v>37101</v>
      </c>
      <c r="D80" s="266" t="s">
        <v>207</v>
      </c>
      <c r="E80" s="196"/>
      <c r="F80" s="196"/>
      <c r="G80" s="196"/>
      <c r="H80" s="197">
        <v>109500</v>
      </c>
      <c r="I80" s="197">
        <v>59500</v>
      </c>
      <c r="J80" s="197">
        <v>59500</v>
      </c>
      <c r="K80" s="197">
        <v>50665.84</v>
      </c>
      <c r="L80" s="198">
        <f t="shared" si="8"/>
        <v>58461.84</v>
      </c>
      <c r="M80" s="197">
        <v>0</v>
      </c>
      <c r="N80" s="199">
        <v>0</v>
      </c>
      <c r="O80" s="199">
        <v>7796</v>
      </c>
    </row>
    <row r="81" spans="1:15" ht="21.75" customHeight="1">
      <c r="B81" s="336"/>
      <c r="C81" s="265">
        <v>37201</v>
      </c>
      <c r="D81" s="266" t="s">
        <v>208</v>
      </c>
      <c r="E81" s="196"/>
      <c r="F81" s="196"/>
      <c r="G81" s="196"/>
      <c r="H81" s="197">
        <v>164000</v>
      </c>
      <c r="I81" s="197">
        <v>201000</v>
      </c>
      <c r="J81" s="197">
        <v>201000</v>
      </c>
      <c r="K81" s="197">
        <v>179843.3</v>
      </c>
      <c r="L81" s="198">
        <f t="shared" si="8"/>
        <v>194005.3</v>
      </c>
      <c r="M81" s="197">
        <v>0</v>
      </c>
      <c r="N81" s="199">
        <v>0</v>
      </c>
      <c r="O81" s="199">
        <v>14162</v>
      </c>
    </row>
    <row r="82" spans="1:15" ht="21.75" customHeight="1">
      <c r="B82" s="336"/>
      <c r="C82" s="265">
        <v>37501</v>
      </c>
      <c r="D82" s="266" t="s">
        <v>209</v>
      </c>
      <c r="E82" s="196"/>
      <c r="F82" s="196"/>
      <c r="G82" s="196"/>
      <c r="H82" s="197">
        <v>100000</v>
      </c>
      <c r="I82" s="197">
        <v>55000</v>
      </c>
      <c r="J82" s="197">
        <v>55000</v>
      </c>
      <c r="K82" s="197">
        <v>45300.41</v>
      </c>
      <c r="L82" s="198">
        <f t="shared" si="8"/>
        <v>52853.04</v>
      </c>
      <c r="M82" s="197">
        <v>0</v>
      </c>
      <c r="N82" s="199">
        <v>0</v>
      </c>
      <c r="O82" s="199">
        <v>7552.63</v>
      </c>
    </row>
    <row r="83" spans="1:15" ht="21.75" customHeight="1">
      <c r="B83" s="336"/>
      <c r="C83" s="265">
        <v>38301</v>
      </c>
      <c r="D83" s="266" t="s">
        <v>210</v>
      </c>
      <c r="E83" s="196"/>
      <c r="F83" s="196"/>
      <c r="G83" s="196"/>
      <c r="H83" s="197">
        <v>70000</v>
      </c>
      <c r="I83" s="197">
        <v>73796.19</v>
      </c>
      <c r="J83" s="197">
        <v>73796.19</v>
      </c>
      <c r="K83" s="197">
        <v>28099.989999999998</v>
      </c>
      <c r="L83" s="198">
        <f t="shared" si="8"/>
        <v>48764.03</v>
      </c>
      <c r="M83" s="197">
        <v>6000</v>
      </c>
      <c r="N83" s="199">
        <v>0</v>
      </c>
      <c r="O83" s="199">
        <v>20664.04</v>
      </c>
    </row>
    <row r="84" spans="1:15" ht="21.75" customHeight="1">
      <c r="B84" s="336"/>
      <c r="C84" s="265">
        <v>39202</v>
      </c>
      <c r="D84" s="266" t="s">
        <v>211</v>
      </c>
      <c r="E84" s="196"/>
      <c r="F84" s="196"/>
      <c r="G84" s="196"/>
      <c r="H84" s="197">
        <v>71696</v>
      </c>
      <c r="I84" s="197">
        <v>46862</v>
      </c>
      <c r="J84" s="197">
        <v>46862</v>
      </c>
      <c r="K84" s="197">
        <v>46862</v>
      </c>
      <c r="L84" s="198">
        <f t="shared" si="8"/>
        <v>46862</v>
      </c>
      <c r="M84" s="197">
        <v>0</v>
      </c>
      <c r="N84" s="199">
        <v>0</v>
      </c>
      <c r="O84" s="199">
        <v>0</v>
      </c>
    </row>
    <row r="85" spans="1:15" ht="21.75" customHeight="1">
      <c r="B85" s="337"/>
      <c r="C85" s="212"/>
      <c r="D85" s="204"/>
      <c r="E85" s="204" t="s">
        <v>70</v>
      </c>
      <c r="F85" s="204"/>
      <c r="G85" s="204"/>
      <c r="H85" s="213">
        <f t="shared" ref="H85:N85" si="9">+SUM(H39:H84)</f>
        <v>8023526</v>
      </c>
      <c r="I85" s="213">
        <f t="shared" si="9"/>
        <v>8023526</v>
      </c>
      <c r="J85" s="213">
        <f t="shared" si="9"/>
        <v>8023526</v>
      </c>
      <c r="K85" s="213">
        <f t="shared" si="9"/>
        <v>6263054.1699999999</v>
      </c>
      <c r="L85" s="213">
        <f t="shared" si="9"/>
        <v>7975153.7899999982</v>
      </c>
      <c r="M85" s="213">
        <f t="shared" si="9"/>
        <v>758501.10000000009</v>
      </c>
      <c r="N85" s="214">
        <f t="shared" si="9"/>
        <v>0</v>
      </c>
      <c r="O85" s="214">
        <f>+SUM(O39:O84)</f>
        <v>1712099.62</v>
      </c>
    </row>
    <row r="86" spans="1:15" s="49" customFormat="1" ht="19.5">
      <c r="A86" s="52"/>
      <c r="B86" s="90"/>
      <c r="C86" s="90"/>
      <c r="D86" s="90"/>
      <c r="E86" s="90"/>
      <c r="F86" s="90"/>
      <c r="G86" s="90"/>
      <c r="H86" s="90"/>
      <c r="I86" s="90"/>
      <c r="J86" s="90"/>
      <c r="K86" s="90"/>
      <c r="L86" s="90"/>
      <c r="M86" s="90"/>
      <c r="N86" s="91"/>
      <c r="O86" s="90"/>
    </row>
    <row r="87" spans="1:15" s="49" customFormat="1" ht="24" customHeight="1">
      <c r="A87" s="52"/>
      <c r="B87" s="90"/>
      <c r="C87" s="90"/>
      <c r="D87" s="90"/>
      <c r="E87" s="90"/>
      <c r="F87" s="90"/>
      <c r="G87" s="90"/>
      <c r="H87" s="90"/>
      <c r="I87" s="90"/>
      <c r="J87" s="331" t="s">
        <v>23</v>
      </c>
      <c r="K87" s="331"/>
      <c r="L87" s="331"/>
      <c r="M87" s="331"/>
      <c r="N87" s="331"/>
      <c r="O87" s="90"/>
    </row>
    <row r="88" spans="1:15" s="49" customFormat="1" ht="24" customHeight="1">
      <c r="A88" s="52"/>
      <c r="B88" s="90"/>
      <c r="C88" s="90"/>
      <c r="D88" s="90"/>
      <c r="E88" s="90"/>
      <c r="F88" s="90"/>
      <c r="G88" s="90"/>
      <c r="H88" s="90"/>
      <c r="I88" s="90"/>
      <c r="J88" s="331"/>
      <c r="K88" s="331"/>
      <c r="L88" s="331"/>
      <c r="M88" s="331"/>
      <c r="N88" s="331"/>
      <c r="O88" s="90"/>
    </row>
    <row r="89" spans="1:15" ht="24">
      <c r="B89" s="90"/>
      <c r="C89" s="90"/>
      <c r="D89" s="90"/>
      <c r="E89" s="90"/>
      <c r="F89" s="90"/>
      <c r="G89" s="90"/>
      <c r="H89" s="90"/>
      <c r="I89" s="90"/>
      <c r="J89" s="87"/>
      <c r="K89" s="87"/>
      <c r="L89" s="87"/>
      <c r="M89" s="87"/>
      <c r="N89" s="90"/>
      <c r="O89" s="90"/>
    </row>
    <row r="90" spans="1:15" ht="15" customHeight="1">
      <c r="B90" s="90"/>
      <c r="C90" s="90"/>
      <c r="D90" s="90"/>
      <c r="E90" s="90"/>
      <c r="F90" s="90"/>
      <c r="G90" s="90"/>
      <c r="H90" s="90"/>
      <c r="I90" s="90"/>
      <c r="J90" s="87"/>
      <c r="K90" s="87"/>
      <c r="L90" s="87"/>
      <c r="M90" s="87"/>
      <c r="N90" s="90"/>
      <c r="O90" s="90"/>
    </row>
    <row r="91" spans="1:15" ht="15" customHeight="1">
      <c r="B91" s="90"/>
      <c r="C91" s="90"/>
      <c r="D91" s="90"/>
      <c r="E91" s="90"/>
      <c r="F91" s="90"/>
      <c r="G91" s="90"/>
      <c r="H91" s="90"/>
      <c r="I91" s="90"/>
      <c r="J91" s="267"/>
      <c r="K91" s="267"/>
      <c r="L91" s="267"/>
      <c r="M91" s="267"/>
      <c r="N91" s="268"/>
      <c r="O91" s="90"/>
    </row>
    <row r="92" spans="1:15" ht="23.25" customHeight="1">
      <c r="B92" s="90"/>
      <c r="C92" s="90"/>
      <c r="D92" s="90"/>
      <c r="E92" s="90"/>
      <c r="F92" s="90"/>
      <c r="G92" s="90"/>
      <c r="H92" s="90"/>
      <c r="I92" s="90"/>
      <c r="J92" s="269"/>
      <c r="L92" s="270" t="s">
        <v>165</v>
      </c>
      <c r="M92" s="271"/>
      <c r="N92" s="271"/>
      <c r="O92" s="107"/>
    </row>
    <row r="93" spans="1:15" ht="15" customHeight="1">
      <c r="I93" s="90"/>
      <c r="J93" s="269"/>
      <c r="L93" s="272" t="s">
        <v>164</v>
      </c>
      <c r="M93" s="272"/>
      <c r="N93" s="272"/>
      <c r="O93" s="107"/>
    </row>
    <row r="94" spans="1:15" ht="15" customHeight="1">
      <c r="I94" s="90"/>
      <c r="J94" s="87"/>
      <c r="L94" s="87"/>
      <c r="M94" s="87"/>
      <c r="N94" s="90"/>
    </row>
    <row r="95" spans="1:15" s="1" customFormat="1" ht="15" hidden="1" customHeight="1">
      <c r="A95" s="1" t="s">
        <v>153</v>
      </c>
    </row>
    <row r="96" spans="1:15" s="1" customFormat="1" ht="15" hidden="1" customHeight="1">
      <c r="A96" s="1" t="s">
        <v>121</v>
      </c>
    </row>
    <row r="97" spans="1:1" s="1" customFormat="1" ht="15" hidden="1" customHeight="1">
      <c r="A97" s="1" t="s">
        <v>122</v>
      </c>
    </row>
    <row r="98" spans="1:1" s="1" customFormat="1" ht="15" hidden="1" customHeight="1">
      <c r="A98" s="1" t="s">
        <v>123</v>
      </c>
    </row>
    <row r="99" spans="1:1" s="1" customFormat="1" ht="15" hidden="1" customHeight="1">
      <c r="A99" s="1" t="s">
        <v>124</v>
      </c>
    </row>
    <row r="100" spans="1:1" s="1" customFormat="1" ht="15" hidden="1" customHeight="1">
      <c r="A100" s="1" t="s">
        <v>125</v>
      </c>
    </row>
    <row r="101" spans="1:1" s="1" customFormat="1" ht="15" hidden="1" customHeight="1">
      <c r="A101" s="1" t="s">
        <v>126</v>
      </c>
    </row>
    <row r="102" spans="1:1" s="1" customFormat="1" ht="15" hidden="1" customHeight="1">
      <c r="A102" s="1" t="s">
        <v>127</v>
      </c>
    </row>
    <row r="103" spans="1:1" s="1" customFormat="1" ht="15" hidden="1" customHeight="1">
      <c r="A103" s="1" t="s">
        <v>128</v>
      </c>
    </row>
    <row r="104" spans="1:1" s="1" customFormat="1" ht="15" hidden="1" customHeight="1">
      <c r="A104" s="1" t="s">
        <v>129</v>
      </c>
    </row>
    <row r="105" spans="1:1" s="1" customFormat="1" ht="15" hidden="1" customHeight="1">
      <c r="A105" s="1" t="s">
        <v>130</v>
      </c>
    </row>
    <row r="106" spans="1:1" s="1" customFormat="1" ht="15" hidden="1" customHeight="1">
      <c r="A106" s="1" t="s">
        <v>131</v>
      </c>
    </row>
    <row r="107" spans="1:1" s="1" customFormat="1" ht="15" hidden="1" customHeight="1">
      <c r="A107" s="1" t="s">
        <v>132</v>
      </c>
    </row>
    <row r="108" spans="1:1" s="1" customFormat="1" ht="15" hidden="1" customHeight="1">
      <c r="A108" s="1" t="s">
        <v>133</v>
      </c>
    </row>
    <row r="109" spans="1:1" s="1" customFormat="1" ht="15" hidden="1" customHeight="1">
      <c r="A109" s="1" t="s">
        <v>134</v>
      </c>
    </row>
    <row r="110" spans="1:1" s="1" customFormat="1" ht="15" hidden="1" customHeight="1">
      <c r="A110" s="1" t="s">
        <v>135</v>
      </c>
    </row>
    <row r="111" spans="1:1" s="1" customFormat="1" ht="15" hidden="1" customHeight="1">
      <c r="A111" s="1" t="s">
        <v>136</v>
      </c>
    </row>
    <row r="112" spans="1:1" s="1" customFormat="1" ht="15" hidden="1" customHeight="1">
      <c r="A112" s="1" t="s">
        <v>137</v>
      </c>
    </row>
    <row r="113" spans="1:1" s="1" customFormat="1" ht="15" hidden="1" customHeight="1">
      <c r="A113" s="1" t="s">
        <v>138</v>
      </c>
    </row>
    <row r="114" spans="1:1" s="1" customFormat="1" ht="15" hidden="1" customHeight="1">
      <c r="A114" s="1" t="s">
        <v>139</v>
      </c>
    </row>
    <row r="115" spans="1:1" s="1" customFormat="1" ht="15" hidden="1" customHeight="1">
      <c r="A115" s="1" t="s">
        <v>140</v>
      </c>
    </row>
    <row r="116" spans="1:1" s="1" customFormat="1" ht="15" hidden="1" customHeight="1">
      <c r="A116" s="1" t="s">
        <v>141</v>
      </c>
    </row>
    <row r="117" spans="1:1" s="1" customFormat="1" ht="15" hidden="1" customHeight="1">
      <c r="A117" s="1" t="s">
        <v>142</v>
      </c>
    </row>
    <row r="118" spans="1:1" s="1" customFormat="1" ht="15" hidden="1" customHeight="1">
      <c r="A118" s="1" t="s">
        <v>143</v>
      </c>
    </row>
    <row r="119" spans="1:1" s="1" customFormat="1" ht="15" hidden="1" customHeight="1">
      <c r="A119" s="1" t="s">
        <v>144</v>
      </c>
    </row>
    <row r="120" spans="1:1" s="1" customFormat="1" ht="15" hidden="1" customHeight="1">
      <c r="A120" s="1" t="s">
        <v>145</v>
      </c>
    </row>
    <row r="121" spans="1:1" s="1" customFormat="1" ht="15" hidden="1" customHeight="1">
      <c r="A121" s="1" t="s">
        <v>146</v>
      </c>
    </row>
    <row r="122" spans="1:1" s="1" customFormat="1" ht="15" hidden="1" customHeight="1">
      <c r="A122" s="1" t="s">
        <v>147</v>
      </c>
    </row>
    <row r="123" spans="1:1" s="1" customFormat="1" ht="15" hidden="1" customHeight="1">
      <c r="A123" s="1" t="s">
        <v>148</v>
      </c>
    </row>
    <row r="124" spans="1:1" s="1" customFormat="1" ht="15" hidden="1" customHeight="1">
      <c r="A124" s="1" t="s">
        <v>149</v>
      </c>
    </row>
    <row r="125" spans="1:1" s="1" customFormat="1" ht="15" hidden="1" customHeight="1">
      <c r="A125" s="1" t="s">
        <v>150</v>
      </c>
    </row>
    <row r="126" spans="1:1" s="1" customFormat="1" ht="15" hidden="1" customHeight="1">
      <c r="A126" s="1" t="s">
        <v>151</v>
      </c>
    </row>
    <row r="127" spans="1:1" s="1" customFormat="1" ht="15" hidden="1" customHeight="1">
      <c r="A127" s="1" t="s">
        <v>152</v>
      </c>
    </row>
    <row r="128" spans="1:1" s="78" customFormat="1" ht="13.5" hidden="1"/>
    <row r="129" s="78" customFormat="1" ht="13.5" hidden="1"/>
    <row r="130" s="78" customFormat="1" ht="13.5" hidden="1"/>
    <row r="131" s="78" customFormat="1" ht="13.5" hidden="1"/>
    <row r="132" s="78" customFormat="1" ht="13.5" hidden="1"/>
    <row r="133" s="78" customFormat="1" ht="13.5" hidden="1"/>
    <row r="134" s="78" customFormat="1" ht="13.5" hidden="1"/>
    <row r="135" s="78" customFormat="1" ht="13.5" hidden="1"/>
    <row r="136" s="78" customFormat="1" ht="13.5" hidden="1"/>
    <row r="137" s="78" customFormat="1" ht="13.5" hidden="1"/>
    <row r="138" s="78" customFormat="1" ht="13.5" hidden="1"/>
    <row r="139" s="78" customFormat="1" ht="13.5" hidden="1"/>
    <row r="140" s="78" customFormat="1" ht="13.5" hidden="1"/>
    <row r="141" s="78" customFormat="1" ht="13.5" hidden="1"/>
    <row r="142" s="78" customFormat="1" ht="13.5" hidden="1"/>
    <row r="143" s="78" customFormat="1" ht="13.5" hidden="1"/>
    <row r="144" s="78" customFormat="1" ht="13.5" hidden="1"/>
    <row r="145" s="78" customFormat="1" ht="13.5" hidden="1"/>
    <row r="146" s="78" customFormat="1" ht="13.5" hidden="1"/>
    <row r="147" s="78" customFormat="1" ht="13.5" hidden="1"/>
    <row r="148" s="78" customFormat="1" ht="13.5" hidden="1"/>
    <row r="149" s="78" customFormat="1" ht="13.5" hidden="1"/>
    <row r="150" s="78" customFormat="1" ht="13.5" hidden="1"/>
    <row r="151" s="78" customFormat="1" ht="13.5" hidden="1"/>
    <row r="152" s="78" customFormat="1" ht="13.5" hidden="1"/>
    <row r="153" s="78" customFormat="1" ht="13.5" hidden="1"/>
    <row r="154" s="78" customFormat="1" ht="13.5" hidden="1"/>
    <row r="155" s="78" customFormat="1" ht="13.5" hidden="1"/>
    <row r="156" s="78" customFormat="1" ht="13.5" hidden="1"/>
    <row r="157" s="78" customFormat="1" ht="13.5" hidden="1"/>
    <row r="158" s="78" customFormat="1" ht="13.5" hidden="1"/>
    <row r="159" s="78" customFormat="1" ht="13.5" hidden="1"/>
    <row r="160" s="78" customFormat="1" ht="13.5" hidden="1"/>
    <row r="161" s="78" customFormat="1" ht="13.5" hidden="1"/>
    <row r="162" s="78" customFormat="1" ht="13.5" hidden="1"/>
    <row r="163" s="78" customFormat="1" ht="13.5" hidden="1"/>
    <row r="164" s="78" customFormat="1" ht="13.5" hidden="1"/>
    <row r="165" s="78" customFormat="1" ht="13.5" hidden="1"/>
    <row r="166" s="78" customFormat="1" ht="13.5" hidden="1"/>
    <row r="167" s="78" customFormat="1" ht="13.5" hidden="1"/>
    <row r="168" s="78" customFormat="1" ht="13.5" hidden="1"/>
    <row r="169" s="78" customFormat="1" ht="13.5" hidden="1"/>
    <row r="170" s="78" customFormat="1" ht="13.5" hidden="1"/>
    <row r="171" s="78" customFormat="1" ht="13.5" hidden="1"/>
    <row r="172" s="78" customFormat="1" ht="13.5" hidden="1"/>
    <row r="173" s="78" customFormat="1" ht="13.5" hidden="1"/>
    <row r="174" s="78" customFormat="1" ht="13.5" hidden="1"/>
    <row r="175" s="78" customFormat="1" ht="13.5" hidden="1"/>
    <row r="176" s="78" customFormat="1" ht="13.5" hidden="1"/>
    <row r="177" s="78" customFormat="1" ht="13.5" hidden="1"/>
    <row r="178" s="78" customFormat="1" ht="13.5" hidden="1"/>
    <row r="179" s="78" customFormat="1" ht="13.5" hidden="1"/>
    <row r="180" s="78" customFormat="1" ht="13.5" hidden="1"/>
    <row r="181" s="78" customFormat="1" ht="13.5" hidden="1"/>
    <row r="182" s="78" customFormat="1" ht="13.5" hidden="1"/>
    <row r="183" s="78" customFormat="1" ht="13.5" hidden="1"/>
    <row r="184" s="78" customFormat="1" ht="13.5" hidden="1"/>
    <row r="185" s="78" customFormat="1" ht="13.5" hidden="1"/>
    <row r="186" s="78" customFormat="1" ht="13.5" hidden="1"/>
    <row r="187" s="78" customFormat="1" ht="13.5" hidden="1"/>
    <row r="188" s="78" customFormat="1" ht="13.5" hidden="1"/>
    <row r="189" s="78" customFormat="1" ht="13.5" hidden="1"/>
    <row r="190" s="78" customFormat="1" ht="13.5" hidden="1"/>
    <row r="191" s="78" customFormat="1" ht="13.5" hidden="1"/>
    <row r="192" s="78" customFormat="1" ht="13.5" hidden="1"/>
    <row r="193" s="78" customFormat="1" ht="13.5" hidden="1"/>
    <row r="194" s="78" customFormat="1" ht="13.5" hidden="1"/>
    <row r="195" s="78" customFormat="1" ht="13.5" hidden="1"/>
    <row r="196" s="78" customFormat="1" ht="13.5" hidden="1"/>
    <row r="197" s="78" customFormat="1" ht="13.5" hidden="1"/>
    <row r="198" s="78" customFormat="1" ht="13.5" hidden="1"/>
    <row r="199" s="78" customFormat="1" ht="13.5" hidden="1"/>
    <row r="200" s="78" customFormat="1" ht="13.5" hidden="1"/>
    <row r="201" s="78" customFormat="1" ht="13.5" hidden="1"/>
    <row r="202" s="78" customFormat="1" ht="13.5" hidden="1"/>
    <row r="203" s="78" customFormat="1" ht="13.5" hidden="1"/>
    <row r="204" s="78" customFormat="1" ht="13.5" hidden="1"/>
    <row r="205" s="78" customFormat="1" ht="13.5" hidden="1"/>
    <row r="206" s="78" customFormat="1" ht="13.5" hidden="1"/>
    <row r="207" s="78" customFormat="1" ht="13.5" hidden="1"/>
    <row r="208" s="78" customFormat="1" ht="13.5" hidden="1"/>
    <row r="209" s="78" customFormat="1" ht="13.5" hidden="1"/>
    <row r="210" s="78" customFormat="1" ht="13.5" hidden="1"/>
    <row r="211" s="78" customFormat="1" ht="13.5" hidden="1"/>
    <row r="212" s="78" customFormat="1" ht="13.5" hidden="1"/>
    <row r="213" s="78" customFormat="1" ht="13.5" hidden="1"/>
    <row r="214" s="78" customFormat="1" ht="13.5" hidden="1"/>
    <row r="215" s="78" customFormat="1" ht="13.5" hidden="1"/>
    <row r="216" s="78" customFormat="1" ht="13.5" hidden="1"/>
    <row r="217" s="78" customFormat="1" ht="13.5" hidden="1"/>
    <row r="218" s="78" customFormat="1" ht="13.5" hidden="1"/>
    <row r="219" s="78" customFormat="1" ht="13.5" hidden="1"/>
    <row r="220" s="78" customFormat="1" ht="13.5" hidden="1"/>
    <row r="221" s="78" customFormat="1" ht="13.5" hidden="1"/>
    <row r="222" s="78" customFormat="1" ht="13.5" hidden="1"/>
    <row r="223" s="78" customFormat="1" ht="13.5" hidden="1"/>
    <row r="224" s="78" customFormat="1" ht="13.5" hidden="1"/>
    <row r="225" s="78" customFormat="1" ht="13.5" hidden="1"/>
    <row r="226" s="78" customFormat="1" ht="13.5" hidden="1"/>
    <row r="227" s="78" customFormat="1" ht="13.5" hidden="1"/>
    <row r="228" s="78" customFormat="1" ht="15" hidden="1" customHeight="1"/>
    <row r="229" s="78" customFormat="1" ht="15" hidden="1" customHeight="1"/>
    <row r="230" s="78" customFormat="1" ht="15" hidden="1" customHeight="1"/>
    <row r="231" s="78" customFormat="1" ht="15" hidden="1" customHeight="1"/>
    <row r="232" s="78" customFormat="1" ht="15" hidden="1" customHeight="1"/>
    <row r="233" s="78" customFormat="1" ht="15" hidden="1" customHeight="1"/>
    <row r="234" s="78" customFormat="1" ht="15" hidden="1" customHeight="1"/>
    <row r="235" s="78" customFormat="1" ht="15" hidden="1" customHeight="1"/>
    <row r="236" s="78" customFormat="1" ht="15" hidden="1" customHeight="1"/>
    <row r="237" s="78" customFormat="1" ht="15" hidden="1" customHeight="1"/>
    <row r="238" s="78" customFormat="1" ht="15" hidden="1" customHeight="1"/>
    <row r="239" s="78" customFormat="1" ht="15" hidden="1" customHeight="1"/>
    <row r="240" s="78" customFormat="1" ht="15" hidden="1" customHeight="1"/>
    <row r="241" s="78" customFormat="1" ht="15" hidden="1" customHeight="1"/>
    <row r="242" s="78" customFormat="1" ht="15" hidden="1" customHeight="1"/>
    <row r="243" s="78" customFormat="1" ht="15" hidden="1" customHeight="1"/>
    <row r="244" s="78" customFormat="1" ht="15" hidden="1" customHeight="1"/>
    <row r="245" s="78" customFormat="1" ht="15" hidden="1" customHeight="1"/>
    <row r="246" s="78" customFormat="1" ht="15" hidden="1" customHeight="1"/>
    <row r="247" s="78" customFormat="1" ht="15" hidden="1" customHeight="1"/>
    <row r="248" s="78" customFormat="1" ht="15" hidden="1" customHeight="1"/>
    <row r="249" s="78" customFormat="1" ht="15" hidden="1" customHeight="1"/>
    <row r="250" s="78" customFormat="1" ht="15" hidden="1" customHeight="1"/>
    <row r="251" s="78" customFormat="1" ht="15" hidden="1" customHeight="1"/>
    <row r="252" s="78" customFormat="1" ht="15" hidden="1" customHeight="1"/>
    <row r="253" s="78" customFormat="1" ht="15" hidden="1" customHeight="1"/>
    <row r="254" s="78" customFormat="1" ht="15" hidden="1" customHeight="1"/>
    <row r="255" s="78" customFormat="1" ht="15" hidden="1" customHeight="1"/>
    <row r="256" s="78" customFormat="1" ht="15" hidden="1" customHeight="1"/>
    <row r="257" s="78" customFormat="1" ht="15" hidden="1" customHeight="1"/>
    <row r="258" s="78" customFormat="1" ht="15" hidden="1" customHeight="1"/>
    <row r="259" s="78" customFormat="1" ht="15" hidden="1" customHeight="1"/>
    <row r="260" s="78" customFormat="1" ht="15" hidden="1" customHeight="1"/>
    <row r="261" s="78" customFormat="1" ht="15" hidden="1" customHeight="1"/>
    <row r="262" s="78" customFormat="1" ht="15" hidden="1" customHeight="1"/>
    <row r="263" s="78" customFormat="1" ht="15" hidden="1" customHeight="1"/>
    <row r="264" s="78" customFormat="1" ht="15" hidden="1" customHeight="1"/>
    <row r="265" s="78" customFormat="1" ht="15" hidden="1" customHeight="1"/>
    <row r="266" s="78" customFormat="1" ht="15" hidden="1" customHeight="1"/>
    <row r="267" s="78" customFormat="1" ht="15" hidden="1" customHeight="1"/>
    <row r="268" s="78" customFormat="1" ht="15" hidden="1" customHeight="1"/>
    <row r="269" s="78" customFormat="1" ht="15" hidden="1" customHeight="1"/>
    <row r="270" s="78" customFormat="1" ht="15" hidden="1" customHeight="1"/>
    <row r="271" s="78" customFormat="1" ht="15" hidden="1" customHeight="1"/>
    <row r="272" s="78" customFormat="1" ht="15" hidden="1" customHeight="1"/>
    <row r="273" s="78" customFormat="1" ht="15" hidden="1" customHeight="1"/>
    <row r="274" s="78" customFormat="1" ht="15" hidden="1" customHeight="1"/>
    <row r="275" s="78" customFormat="1" ht="15" hidden="1" customHeight="1"/>
    <row r="276" s="78" customFormat="1" ht="15" hidden="1" customHeight="1"/>
    <row r="277" s="78" customFormat="1" ht="15" hidden="1" customHeight="1"/>
    <row r="278" s="78" customFormat="1" ht="15" hidden="1" customHeight="1"/>
    <row r="279" s="78" customFormat="1" ht="15" hidden="1" customHeight="1"/>
    <row r="280" s="78" customFormat="1" ht="15" hidden="1" customHeight="1"/>
    <row r="281" s="78" customFormat="1" ht="15" hidden="1" customHeight="1"/>
    <row r="282" s="78" customFormat="1" ht="15" hidden="1" customHeight="1"/>
    <row r="283" s="78" customFormat="1" ht="15" hidden="1" customHeight="1"/>
    <row r="284" s="78" customFormat="1" ht="15" hidden="1" customHeight="1"/>
    <row r="285" s="78" customFormat="1" ht="15" hidden="1" customHeight="1"/>
    <row r="286" s="78" customFormat="1" ht="15" hidden="1" customHeight="1"/>
    <row r="287" s="78" customFormat="1" ht="15" hidden="1" customHeight="1"/>
    <row r="288" s="78" customFormat="1" ht="15" hidden="1" customHeight="1"/>
    <row r="289" s="78" customFormat="1" ht="15" hidden="1" customHeight="1"/>
    <row r="290" s="78" customFormat="1" ht="15" hidden="1" customHeight="1"/>
    <row r="291" s="78" customFormat="1" ht="15" hidden="1" customHeight="1"/>
    <row r="292" s="78" customFormat="1" ht="15" hidden="1" customHeight="1"/>
    <row r="293" s="78" customFormat="1" ht="15" hidden="1" customHeight="1"/>
  </sheetData>
  <mergeCells count="17">
    <mergeCell ref="B33:B35"/>
    <mergeCell ref="J87:N88"/>
    <mergeCell ref="I5:O7"/>
    <mergeCell ref="C9:C10"/>
    <mergeCell ref="M9:M10"/>
    <mergeCell ref="N9:N10"/>
    <mergeCell ref="B18:O18"/>
    <mergeCell ref="C6:D6"/>
    <mergeCell ref="B36:B38"/>
    <mergeCell ref="B39:B85"/>
    <mergeCell ref="C19:E19"/>
    <mergeCell ref="H19:J19"/>
    <mergeCell ref="M19:O19"/>
    <mergeCell ref="H25:L25"/>
    <mergeCell ref="M25:O25"/>
    <mergeCell ref="B27:B29"/>
    <mergeCell ref="B30:B32"/>
  </mergeCells>
  <conditionalFormatting sqref="M11:M15">
    <cfRule type="cellIs" dxfId="2" priority="2" operator="greaterThan">
      <formula>1</formula>
    </cfRule>
  </conditionalFormatting>
  <conditionalFormatting sqref="N11:N15">
    <cfRule type="expression" dxfId="1" priority="1">
      <formula>N11&lt;0</formula>
    </cfRule>
  </conditionalFormatting>
  <dataValidations count="4">
    <dataValidation showInputMessage="1" showErrorMessage="1" sqref="F6" xr:uid="{00000000-0002-0000-0200-000000000000}"/>
    <dataValidation type="list" showInputMessage="1" showErrorMessage="1" sqref="G6:G7 F7" xr:uid="{00000000-0002-0000-0200-000001000000}">
      <formula1>Mes</formula1>
    </dataValidation>
    <dataValidation type="decimal" allowBlank="1" showInputMessage="1" showErrorMessage="1" error="No se permiten montos negativos. Corregir." sqref="N27:O85" xr:uid="{00000000-0002-0000-0200-000002000000}">
      <formula1>0</formula1>
      <formula2>180000000</formula2>
    </dataValidation>
    <dataValidation type="list" allowBlank="1" showInputMessage="1" showErrorMessage="1" sqref="C6:D6" xr:uid="{00000000-0002-0000-0200-000003000000}">
      <formula1>$A$95:$A$127</formula1>
    </dataValidation>
  </dataValidations>
  <printOptions horizontalCentered="1"/>
  <pageMargins left="0.70866141732283472" right="0.70866141732283472" top="0.74803149606299213" bottom="0.74803149606299213" header="0.31496062992125984" footer="0.31496062992125984"/>
  <pageSetup scale="33" fitToHeight="0" orientation="portrait" r:id="rId1"/>
  <headerFooter>
    <oddHeader>&amp;C&amp;G</oddHeader>
    <oddFooter>&amp;C&amp;P/&amp;N&amp;R&amp;G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7">
    <pageSetUpPr fitToPage="1"/>
  </sheetPr>
  <dimension ref="A1:N195"/>
  <sheetViews>
    <sheetView showGridLines="0" topLeftCell="A11" zoomScale="85" zoomScaleNormal="85" workbookViewId="0">
      <selection activeCell="G53" sqref="G53"/>
    </sheetView>
  </sheetViews>
  <sheetFormatPr baseColWidth="10" defaultColWidth="5.7109375" defaultRowHeight="13.5" zeroHeight="1"/>
  <cols>
    <col min="1" max="1" width="5" style="97" customWidth="1"/>
    <col min="2" max="2" width="16.42578125" style="48" customWidth="1"/>
    <col min="3" max="3" width="83" style="48" customWidth="1"/>
    <col min="4" max="4" width="45.5703125" style="48" customWidth="1"/>
    <col min="5" max="5" width="24.140625" style="48" customWidth="1"/>
    <col min="6" max="6" width="19.5703125" style="48" hidden="1" customWidth="1"/>
    <col min="7" max="7" width="20.5703125" style="48" customWidth="1"/>
    <col min="8" max="8" width="24.140625" style="48" customWidth="1"/>
    <col min="9" max="9" width="20.5703125" style="48" customWidth="1"/>
    <col min="10" max="12" width="19.5703125" style="48" customWidth="1"/>
    <col min="13" max="15" width="5.7109375" style="48" customWidth="1"/>
    <col min="16" max="16384" width="5.7109375" style="48"/>
  </cols>
  <sheetData>
    <row r="1" spans="1:14" s="49" customFormat="1" ht="30.75" customHeight="1">
      <c r="A1" s="96"/>
      <c r="B1" s="71" t="s">
        <v>0</v>
      </c>
      <c r="C1" s="85"/>
      <c r="D1" s="85"/>
      <c r="E1" s="85"/>
      <c r="F1" s="85"/>
      <c r="G1" s="85"/>
      <c r="H1" s="85"/>
      <c r="I1" s="85"/>
      <c r="J1" s="85"/>
      <c r="K1" s="85"/>
      <c r="L1" s="85"/>
    </row>
    <row r="2" spans="1:14" s="49" customFormat="1" ht="24.75" customHeight="1">
      <c r="A2" s="96"/>
    </row>
    <row r="3" spans="1:14" s="49" customFormat="1" ht="21.75" customHeight="1">
      <c r="A3" s="96"/>
      <c r="B3" s="72" t="s">
        <v>72</v>
      </c>
      <c r="C3" s="72"/>
      <c r="D3" s="72"/>
      <c r="E3" s="72"/>
      <c r="F3" s="72"/>
      <c r="G3" s="72"/>
      <c r="H3" s="72"/>
      <c r="I3" s="72"/>
      <c r="J3" s="72"/>
      <c r="K3" s="72"/>
      <c r="L3" s="72"/>
    </row>
    <row r="4" spans="1:14" s="49" customFormat="1" ht="23.25" customHeight="1">
      <c r="A4" s="96"/>
      <c r="B4" s="51"/>
      <c r="C4" s="107"/>
      <c r="D4" s="107"/>
      <c r="E4" s="51"/>
      <c r="F4" s="51"/>
      <c r="G4" s="51"/>
      <c r="H4" s="51"/>
      <c r="I4" s="51"/>
      <c r="J4" s="51"/>
      <c r="K4" s="51"/>
      <c r="L4" s="51"/>
    </row>
    <row r="5" spans="1:14" s="49" customFormat="1" ht="23.25" customHeight="1">
      <c r="A5" s="96"/>
      <c r="B5" s="215" t="s">
        <v>6</v>
      </c>
      <c r="C5" s="262" t="s">
        <v>153</v>
      </c>
      <c r="D5" s="43"/>
      <c r="E5" s="11"/>
      <c r="G5" s="85" t="s">
        <v>13</v>
      </c>
      <c r="H5" s="72"/>
      <c r="I5" s="72"/>
      <c r="J5" s="72"/>
      <c r="K5" s="72"/>
      <c r="L5" s="72"/>
    </row>
    <row r="6" spans="1:14" s="49" customFormat="1" ht="23.25" customHeight="1">
      <c r="A6" s="96"/>
      <c r="B6" s="6"/>
      <c r="C6" s="43"/>
      <c r="D6" s="43"/>
      <c r="E6" s="11"/>
      <c r="G6" s="291" t="s">
        <v>105</v>
      </c>
      <c r="H6" s="291"/>
      <c r="I6" s="291"/>
      <c r="J6" s="291"/>
      <c r="K6" s="291"/>
      <c r="L6" s="291"/>
    </row>
    <row r="7" spans="1:14" s="49" customFormat="1" ht="23.25" customHeight="1">
      <c r="A7" s="96"/>
      <c r="B7" s="6"/>
      <c r="C7" s="53" t="s">
        <v>11</v>
      </c>
      <c r="D7" s="11"/>
      <c r="E7" s="11"/>
      <c r="G7" s="291"/>
      <c r="H7" s="291"/>
      <c r="I7" s="291"/>
      <c r="J7" s="291"/>
      <c r="K7" s="291"/>
      <c r="L7" s="291"/>
    </row>
    <row r="8" spans="1:14" ht="16.5">
      <c r="B8" s="56"/>
      <c r="C8" s="56"/>
      <c r="D8" s="56"/>
      <c r="E8" s="56"/>
      <c r="G8" s="291"/>
      <c r="H8" s="291"/>
      <c r="I8" s="291"/>
      <c r="J8" s="291"/>
      <c r="K8" s="291"/>
      <c r="L8" s="291"/>
      <c r="M8" s="83"/>
      <c r="N8" s="83"/>
    </row>
    <row r="9" spans="1:14">
      <c r="C9" s="98"/>
    </row>
    <row r="10" spans="1:14" ht="23.25" customHeight="1">
      <c r="B10" s="76" t="s">
        <v>119</v>
      </c>
      <c r="C10" s="108"/>
      <c r="D10" s="109"/>
      <c r="E10" s="109"/>
      <c r="F10" s="109"/>
      <c r="G10" s="109"/>
      <c r="H10" s="109"/>
      <c r="I10" s="109"/>
    </row>
    <row r="11" spans="1:14"/>
    <row r="12" spans="1:14" ht="42.75" customHeight="1">
      <c r="A12" s="99" t="s">
        <v>73</v>
      </c>
      <c r="B12" s="347" t="s">
        <v>118</v>
      </c>
      <c r="C12" s="348"/>
      <c r="D12" s="216" t="s">
        <v>43</v>
      </c>
      <c r="E12" s="217"/>
      <c r="F12" s="218"/>
      <c r="G12" s="216" t="s">
        <v>117</v>
      </c>
      <c r="H12" s="151" t="s">
        <v>116</v>
      </c>
      <c r="I12" s="219" t="s">
        <v>74</v>
      </c>
      <c r="J12" s="66"/>
      <c r="K12" s="66"/>
      <c r="L12" s="66"/>
      <c r="M12" s="66"/>
    </row>
    <row r="13" spans="1:14" ht="21" customHeight="1">
      <c r="A13" s="100"/>
      <c r="B13" s="259" t="s">
        <v>107</v>
      </c>
      <c r="C13" s="260"/>
      <c r="D13" s="195" t="s">
        <v>49</v>
      </c>
      <c r="E13" s="220"/>
      <c r="F13" s="221"/>
      <c r="G13" s="263">
        <v>114</v>
      </c>
      <c r="H13" s="264">
        <v>77</v>
      </c>
      <c r="I13" s="222">
        <f t="shared" ref="I13:I22" si="0">+IFERROR(H13/G13,0)</f>
        <v>0.67543859649122806</v>
      </c>
      <c r="J13" s="66"/>
      <c r="K13" s="66"/>
      <c r="L13" s="101">
        <v>5000</v>
      </c>
      <c r="M13" s="66"/>
    </row>
    <row r="14" spans="1:14" ht="21" customHeight="1">
      <c r="A14" s="100"/>
      <c r="B14" s="349" t="s">
        <v>108</v>
      </c>
      <c r="C14" s="350"/>
      <c r="D14" s="195" t="s">
        <v>49</v>
      </c>
      <c r="E14" s="220"/>
      <c r="F14" s="221"/>
      <c r="G14" s="263">
        <v>0</v>
      </c>
      <c r="H14" s="264">
        <v>0</v>
      </c>
      <c r="I14" s="222">
        <f t="shared" si="0"/>
        <v>0</v>
      </c>
      <c r="J14" s="66"/>
      <c r="K14" s="66"/>
      <c r="L14" s="101">
        <v>5000</v>
      </c>
      <c r="M14" s="66"/>
    </row>
    <row r="15" spans="1:14" ht="21" customHeight="1">
      <c r="A15" s="100"/>
      <c r="B15" s="349" t="s">
        <v>113</v>
      </c>
      <c r="C15" s="350"/>
      <c r="D15" s="195" t="s">
        <v>49</v>
      </c>
      <c r="E15" s="220"/>
      <c r="F15" s="221"/>
      <c r="G15" s="263">
        <v>10</v>
      </c>
      <c r="H15" s="264">
        <v>10</v>
      </c>
      <c r="I15" s="222">
        <f t="shared" si="0"/>
        <v>1</v>
      </c>
      <c r="J15" s="66"/>
      <c r="K15" s="66"/>
      <c r="L15" s="101"/>
      <c r="M15" s="66"/>
    </row>
    <row r="16" spans="1:14" ht="21" customHeight="1">
      <c r="A16" s="100"/>
      <c r="B16" s="349" t="s">
        <v>110</v>
      </c>
      <c r="C16" s="350"/>
      <c r="D16" s="195" t="s">
        <v>96</v>
      </c>
      <c r="E16" s="220"/>
      <c r="F16" s="221"/>
      <c r="G16" s="263">
        <v>5</v>
      </c>
      <c r="H16" s="264">
        <v>5</v>
      </c>
      <c r="I16" s="222">
        <f t="shared" si="0"/>
        <v>1</v>
      </c>
      <c r="J16" s="66"/>
      <c r="K16" s="66"/>
      <c r="L16" s="101"/>
      <c r="M16" s="66"/>
    </row>
    <row r="17" spans="1:13" ht="21" customHeight="1">
      <c r="A17" s="100"/>
      <c r="B17" s="349" t="s">
        <v>111</v>
      </c>
      <c r="C17" s="350"/>
      <c r="D17" s="195" t="s">
        <v>96</v>
      </c>
      <c r="E17" s="220"/>
      <c r="F17" s="221"/>
      <c r="G17" s="263">
        <v>0</v>
      </c>
      <c r="H17" s="264">
        <v>0</v>
      </c>
      <c r="I17" s="222">
        <f t="shared" si="0"/>
        <v>0</v>
      </c>
      <c r="J17" s="66"/>
      <c r="K17" s="66"/>
      <c r="L17" s="101"/>
      <c r="M17" s="66"/>
    </row>
    <row r="18" spans="1:13" ht="21" customHeight="1">
      <c r="A18" s="100"/>
      <c r="B18" s="349" t="s">
        <v>112</v>
      </c>
      <c r="C18" s="350"/>
      <c r="D18" s="195" t="s">
        <v>96</v>
      </c>
      <c r="E18" s="220"/>
      <c r="F18" s="221"/>
      <c r="G18" s="263">
        <v>0</v>
      </c>
      <c r="H18" s="264">
        <v>0</v>
      </c>
      <c r="I18" s="222">
        <f t="shared" si="0"/>
        <v>0</v>
      </c>
      <c r="J18" s="66"/>
      <c r="K18" s="66"/>
      <c r="L18" s="101"/>
      <c r="M18" s="66"/>
    </row>
    <row r="19" spans="1:13" ht="21" customHeight="1">
      <c r="A19" s="100"/>
      <c r="B19" s="351" t="s">
        <v>109</v>
      </c>
      <c r="C19" s="352"/>
      <c r="D19" s="195" t="s">
        <v>53</v>
      </c>
      <c r="E19" s="220"/>
      <c r="F19" s="221"/>
      <c r="G19" s="263">
        <v>4</v>
      </c>
      <c r="H19" s="264">
        <v>4</v>
      </c>
      <c r="I19" s="222">
        <f t="shared" si="0"/>
        <v>1</v>
      </c>
      <c r="J19" s="66"/>
      <c r="K19" s="66"/>
      <c r="L19" s="101"/>
      <c r="M19" s="66"/>
    </row>
    <row r="20" spans="1:13" ht="21" customHeight="1">
      <c r="A20" s="100"/>
      <c r="B20" s="349" t="s">
        <v>114</v>
      </c>
      <c r="C20" s="350"/>
      <c r="D20" s="195" t="s">
        <v>53</v>
      </c>
      <c r="E20" s="220"/>
      <c r="F20" s="221"/>
      <c r="G20" s="263">
        <v>12</v>
      </c>
      <c r="H20" s="264">
        <v>11</v>
      </c>
      <c r="I20" s="222">
        <f t="shared" si="0"/>
        <v>0.91666666666666663</v>
      </c>
      <c r="J20" s="66"/>
      <c r="K20" s="66"/>
      <c r="L20" s="101">
        <v>5000</v>
      </c>
      <c r="M20" s="66"/>
    </row>
    <row r="21" spans="1:13" ht="21" customHeight="1">
      <c r="A21" s="100"/>
      <c r="B21" s="349" t="s">
        <v>115</v>
      </c>
      <c r="C21" s="350"/>
      <c r="D21" s="195" t="s">
        <v>97</v>
      </c>
      <c r="E21" s="220"/>
      <c r="F21" s="221"/>
      <c r="G21" s="263">
        <v>36</v>
      </c>
      <c r="H21" s="264">
        <v>36</v>
      </c>
      <c r="I21" s="222">
        <f t="shared" si="0"/>
        <v>1</v>
      </c>
      <c r="J21" s="66"/>
      <c r="K21" s="66"/>
      <c r="L21" s="101">
        <v>5000</v>
      </c>
      <c r="M21" s="66"/>
    </row>
    <row r="22" spans="1:13" s="65" customFormat="1" ht="25.5" customHeight="1">
      <c r="A22" s="110"/>
      <c r="B22" s="223"/>
      <c r="C22" s="224"/>
      <c r="D22" s="225"/>
      <c r="E22" s="225"/>
      <c r="F22" s="225"/>
      <c r="G22" s="226">
        <f>SUM(G13:G21)</f>
        <v>181</v>
      </c>
      <c r="H22" s="226">
        <f>SUM(H13:H21)</f>
        <v>143</v>
      </c>
      <c r="I22" s="227">
        <f t="shared" si="0"/>
        <v>0.79005524861878451</v>
      </c>
      <c r="J22" s="111"/>
      <c r="K22" s="111"/>
      <c r="L22" s="111"/>
      <c r="M22" s="111"/>
    </row>
    <row r="23" spans="1:13">
      <c r="C23" s="102"/>
      <c r="D23" s="102"/>
      <c r="E23" s="102"/>
      <c r="F23" s="102"/>
      <c r="G23" s="102"/>
      <c r="H23" s="102"/>
      <c r="I23" s="102"/>
      <c r="J23" s="102"/>
      <c r="K23" s="102"/>
    </row>
    <row r="24" spans="1:13" ht="15">
      <c r="C24" s="49"/>
      <c r="D24" s="49"/>
      <c r="E24" s="49"/>
      <c r="F24" s="49"/>
      <c r="G24" s="49"/>
      <c r="H24" s="49"/>
      <c r="I24" s="49"/>
      <c r="J24" s="49"/>
      <c r="K24" s="49"/>
      <c r="L24" s="97"/>
    </row>
    <row r="25" spans="1:13"/>
    <row r="26" spans="1:13" ht="20.25" customHeight="1">
      <c r="B26" s="72" t="s">
        <v>120</v>
      </c>
      <c r="C26" s="72"/>
      <c r="D26" s="72"/>
      <c r="E26" s="72"/>
      <c r="F26" s="72"/>
      <c r="G26" s="72"/>
      <c r="H26" s="72"/>
      <c r="I26" s="72"/>
      <c r="J26" s="72"/>
      <c r="K26" s="72"/>
      <c r="L26" s="72"/>
    </row>
    <row r="27" spans="1:13"/>
    <row r="28" spans="1:13" ht="24">
      <c r="B28" s="85"/>
      <c r="C28" s="85" t="s">
        <v>13</v>
      </c>
      <c r="D28" s="72"/>
      <c r="E28" s="72"/>
      <c r="F28" s="72"/>
      <c r="G28" s="72"/>
      <c r="H28" s="72"/>
      <c r="I28" s="72"/>
      <c r="J28" s="72"/>
      <c r="K28" s="72"/>
      <c r="L28" s="72"/>
    </row>
    <row r="29" spans="1:13" ht="24" customHeight="1">
      <c r="B29" s="291" t="s">
        <v>101</v>
      </c>
      <c r="C29" s="291"/>
      <c r="D29" s="291"/>
      <c r="E29" s="291"/>
      <c r="F29" s="291"/>
      <c r="G29" s="291"/>
      <c r="H29" s="291"/>
      <c r="I29" s="291"/>
      <c r="J29" s="291"/>
      <c r="K29" s="291"/>
      <c r="L29" s="291"/>
    </row>
    <row r="30" spans="1:13" ht="24" customHeight="1">
      <c r="B30" s="291"/>
      <c r="C30" s="291"/>
      <c r="D30" s="291"/>
      <c r="E30" s="291"/>
      <c r="F30" s="291"/>
      <c r="G30" s="291"/>
      <c r="H30" s="291"/>
      <c r="I30" s="291"/>
      <c r="J30" s="291"/>
      <c r="K30" s="291"/>
      <c r="L30" s="291"/>
    </row>
    <row r="31" spans="1:13" ht="24" customHeight="1">
      <c r="B31" s="291"/>
      <c r="C31" s="291"/>
      <c r="D31" s="291"/>
      <c r="E31" s="291"/>
      <c r="F31" s="291"/>
      <c r="G31" s="291"/>
      <c r="H31" s="291"/>
      <c r="I31" s="291"/>
      <c r="J31" s="291"/>
      <c r="K31" s="291"/>
      <c r="L31" s="291"/>
    </row>
    <row r="32" spans="1:13" ht="24" customHeight="1">
      <c r="B32" s="291"/>
      <c r="C32" s="291"/>
      <c r="D32" s="291"/>
      <c r="E32" s="291"/>
      <c r="F32" s="291"/>
      <c r="G32" s="291"/>
      <c r="H32" s="291"/>
      <c r="I32" s="291"/>
      <c r="J32" s="291"/>
      <c r="K32" s="291"/>
      <c r="L32" s="291"/>
    </row>
    <row r="33" spans="1:13" ht="24" customHeight="1">
      <c r="B33" s="291"/>
      <c r="C33" s="291"/>
      <c r="D33" s="291"/>
      <c r="E33" s="291"/>
      <c r="F33" s="291"/>
      <c r="G33" s="291"/>
      <c r="H33" s="291"/>
      <c r="I33" s="291"/>
      <c r="J33" s="291"/>
      <c r="K33" s="291"/>
      <c r="L33" s="291"/>
    </row>
    <row r="34" spans="1:13" ht="30" customHeight="1">
      <c r="B34" s="291"/>
      <c r="C34" s="291"/>
      <c r="D34" s="291"/>
      <c r="E34" s="291"/>
      <c r="F34" s="291"/>
      <c r="G34" s="291"/>
      <c r="H34" s="291"/>
      <c r="I34" s="291"/>
      <c r="J34" s="291"/>
      <c r="K34" s="291"/>
      <c r="L34" s="291"/>
    </row>
    <row r="35" spans="1:13" ht="15.75" customHeight="1">
      <c r="B35" s="103"/>
      <c r="C35" s="103"/>
      <c r="D35" s="103"/>
      <c r="E35" s="103"/>
      <c r="F35" s="103"/>
      <c r="G35" s="103"/>
      <c r="H35" s="103"/>
      <c r="I35" s="103"/>
      <c r="J35" s="103"/>
      <c r="K35" s="103"/>
      <c r="L35" s="103"/>
    </row>
    <row r="36" spans="1:13" ht="32.25" customHeight="1">
      <c r="C36" s="345" t="s">
        <v>45</v>
      </c>
      <c r="D36" s="228" t="s">
        <v>28</v>
      </c>
      <c r="E36" s="228"/>
      <c r="F36" s="228"/>
      <c r="G36" s="228"/>
      <c r="H36" s="172" t="s">
        <v>29</v>
      </c>
      <c r="I36" s="228"/>
      <c r="J36" s="229"/>
      <c r="K36" s="319" t="s">
        <v>30</v>
      </c>
      <c r="L36" s="319" t="s">
        <v>75</v>
      </c>
    </row>
    <row r="37" spans="1:13" s="65" customFormat="1" ht="78">
      <c r="A37" s="104"/>
      <c r="B37" s="48"/>
      <c r="C37" s="346"/>
      <c r="D37" s="151" t="s">
        <v>33</v>
      </c>
      <c r="E37" s="151" t="s">
        <v>34</v>
      </c>
      <c r="F37" s="151" t="s">
        <v>76</v>
      </c>
      <c r="G37" s="151" t="s">
        <v>35</v>
      </c>
      <c r="H37" s="203" t="s">
        <v>46</v>
      </c>
      <c r="I37" s="203" t="s">
        <v>47</v>
      </c>
      <c r="J37" s="184" t="s">
        <v>48</v>
      </c>
      <c r="K37" s="320"/>
      <c r="L37" s="320"/>
    </row>
    <row r="38" spans="1:13" ht="24.75" customHeight="1">
      <c r="B38" s="65"/>
      <c r="C38" s="230" t="s">
        <v>77</v>
      </c>
      <c r="D38" s="231" t="s">
        <v>28</v>
      </c>
      <c r="E38" s="231"/>
      <c r="F38" s="232"/>
      <c r="G38" s="231">
        <f>+F38+J38</f>
        <v>0</v>
      </c>
      <c r="H38" s="231" t="s">
        <v>29</v>
      </c>
      <c r="I38" s="233">
        <v>0</v>
      </c>
      <c r="J38" s="233">
        <v>0</v>
      </c>
      <c r="K38" s="234">
        <f>+IFERROR((F38+J38)/D38,0)</f>
        <v>0</v>
      </c>
      <c r="L38" s="231">
        <f>+E38-F38-J38</f>
        <v>0</v>
      </c>
    </row>
    <row r="39" spans="1:13">
      <c r="K39" s="105"/>
    </row>
    <row r="40" spans="1:13">
      <c r="C40" s="66"/>
      <c r="D40" s="66"/>
      <c r="E40" s="66"/>
      <c r="F40" s="66"/>
      <c r="G40" s="66"/>
      <c r="H40" s="66"/>
      <c r="I40" s="66"/>
      <c r="J40" s="66"/>
      <c r="K40" s="106"/>
      <c r="L40" s="66"/>
    </row>
    <row r="41" spans="1:13">
      <c r="C41" s="66"/>
      <c r="D41" s="66"/>
      <c r="E41" s="66"/>
      <c r="F41" s="66"/>
      <c r="G41" s="66"/>
      <c r="H41" s="66"/>
      <c r="I41" s="66"/>
      <c r="J41" s="66"/>
      <c r="K41" s="106"/>
      <c r="L41" s="66"/>
    </row>
    <row r="42" spans="1:13" ht="25.5" customHeight="1">
      <c r="B42" s="235" t="s">
        <v>78</v>
      </c>
      <c r="C42" s="236"/>
      <c r="D42" s="236"/>
      <c r="E42" s="236"/>
      <c r="F42" s="236"/>
      <c r="G42" s="236"/>
      <c r="H42" s="236"/>
      <c r="I42" s="236"/>
      <c r="J42" s="236"/>
      <c r="K42" s="236"/>
      <c r="L42" s="237"/>
    </row>
    <row r="43" spans="1:13" ht="26.25" customHeight="1">
      <c r="B43" s="238">
        <v>1</v>
      </c>
      <c r="C43" s="342"/>
      <c r="D43" s="343"/>
      <c r="E43" s="343"/>
      <c r="F43" s="343"/>
      <c r="G43" s="343"/>
      <c r="H43" s="343"/>
      <c r="I43" s="343"/>
      <c r="J43" s="343"/>
      <c r="K43" s="343"/>
      <c r="L43" s="344"/>
      <c r="M43" s="61"/>
    </row>
    <row r="44" spans="1:13" ht="26.25" customHeight="1">
      <c r="B44" s="239">
        <v>2</v>
      </c>
      <c r="C44" s="342"/>
      <c r="D44" s="343"/>
      <c r="E44" s="343"/>
      <c r="F44" s="343"/>
      <c r="G44" s="343"/>
      <c r="H44" s="343"/>
      <c r="I44" s="343"/>
      <c r="J44" s="343"/>
      <c r="K44" s="343"/>
      <c r="L44" s="344"/>
      <c r="M44" s="61"/>
    </row>
    <row r="45" spans="1:13" ht="26.25" customHeight="1">
      <c r="B45" s="239">
        <v>3</v>
      </c>
      <c r="C45" s="342"/>
      <c r="D45" s="343"/>
      <c r="E45" s="343"/>
      <c r="F45" s="343"/>
      <c r="G45" s="343"/>
      <c r="H45" s="343"/>
      <c r="I45" s="343"/>
      <c r="J45" s="343"/>
      <c r="K45" s="343"/>
      <c r="L45" s="344"/>
      <c r="M45" s="61"/>
    </row>
    <row r="46" spans="1:13" ht="26.25" customHeight="1">
      <c r="B46" s="239">
        <v>4</v>
      </c>
      <c r="C46" s="342"/>
      <c r="D46" s="343"/>
      <c r="E46" s="343"/>
      <c r="F46" s="343"/>
      <c r="G46" s="343"/>
      <c r="H46" s="343"/>
      <c r="I46" s="343"/>
      <c r="J46" s="343"/>
      <c r="K46" s="343"/>
      <c r="L46" s="344"/>
      <c r="M46" s="61"/>
    </row>
    <row r="47" spans="1:13" ht="26.25" customHeight="1">
      <c r="B47" s="239">
        <v>5</v>
      </c>
      <c r="C47" s="342"/>
      <c r="D47" s="343"/>
      <c r="E47" s="343"/>
      <c r="F47" s="343"/>
      <c r="G47" s="343"/>
      <c r="H47" s="343"/>
      <c r="I47" s="343"/>
      <c r="J47" s="343"/>
      <c r="K47" s="343"/>
      <c r="L47" s="344"/>
      <c r="M47" s="61"/>
    </row>
    <row r="48" spans="1:13"/>
    <row r="49" spans="7:14"/>
    <row r="50" spans="7:14"/>
    <row r="51" spans="7:14" ht="24">
      <c r="G51" s="107"/>
      <c r="H51" s="107"/>
      <c r="I51" s="107"/>
      <c r="J51" s="107"/>
      <c r="K51" s="107"/>
    </row>
    <row r="52" spans="7:14" ht="24">
      <c r="G52" s="107"/>
      <c r="H52" s="137" t="s">
        <v>71</v>
      </c>
      <c r="I52" s="137"/>
      <c r="J52" s="137"/>
      <c r="K52" s="137"/>
      <c r="L52" s="86"/>
      <c r="M52" s="86"/>
      <c r="N52" s="69"/>
    </row>
    <row r="53" spans="7:14" ht="24">
      <c r="G53" s="107"/>
      <c r="H53" s="139"/>
      <c r="I53" s="139"/>
      <c r="J53" s="139"/>
      <c r="K53" s="139"/>
      <c r="L53" s="86"/>
      <c r="M53" s="86"/>
    </row>
    <row r="54" spans="7:14" ht="24">
      <c r="G54" s="107"/>
      <c r="H54" s="139"/>
      <c r="I54" s="139"/>
      <c r="J54" s="139"/>
      <c r="K54" s="139"/>
      <c r="L54" s="86"/>
      <c r="M54" s="86"/>
    </row>
    <row r="55" spans="7:14" ht="24">
      <c r="G55" s="107"/>
      <c r="H55" s="139"/>
      <c r="I55" s="139"/>
      <c r="J55" s="139"/>
      <c r="K55" s="139"/>
      <c r="L55" s="86"/>
      <c r="M55" s="86"/>
    </row>
    <row r="56" spans="7:14" ht="24">
      <c r="G56" s="107"/>
      <c r="H56" s="93"/>
      <c r="I56" s="140" t="s">
        <v>165</v>
      </c>
      <c r="J56" s="140"/>
      <c r="K56" s="141"/>
      <c r="L56" s="141"/>
      <c r="M56" s="107"/>
    </row>
    <row r="57" spans="7:14" ht="24">
      <c r="G57" s="107"/>
      <c r="H57" s="93"/>
      <c r="I57" s="139" t="s">
        <v>164</v>
      </c>
      <c r="J57" s="139"/>
      <c r="K57" s="139"/>
      <c r="L57" s="139"/>
      <c r="M57" s="107"/>
    </row>
    <row r="58" spans="7:14" ht="18.75">
      <c r="H58" s="92"/>
      <c r="I58" s="92"/>
      <c r="J58" s="92"/>
      <c r="K58" s="92"/>
      <c r="L58" s="86"/>
      <c r="M58" s="86"/>
    </row>
    <row r="59" spans="7:14" ht="18.75" hidden="1">
      <c r="H59" s="92"/>
      <c r="I59" s="92"/>
      <c r="J59" s="92"/>
      <c r="K59" s="92"/>
      <c r="L59" s="86"/>
      <c r="M59" s="86"/>
    </row>
    <row r="60" spans="7:14" ht="18.75" hidden="1">
      <c r="H60" s="92"/>
      <c r="I60" s="92"/>
      <c r="J60" s="92"/>
      <c r="K60" s="92"/>
      <c r="L60" s="90"/>
      <c r="M60" s="90"/>
    </row>
    <row r="163" spans="1:1" ht="15" hidden="1">
      <c r="A163" s="1" t="s">
        <v>153</v>
      </c>
    </row>
    <row r="164" spans="1:1" ht="15" hidden="1">
      <c r="A164" s="1" t="s">
        <v>121</v>
      </c>
    </row>
    <row r="165" spans="1:1" ht="15" hidden="1">
      <c r="A165" s="1" t="s">
        <v>122</v>
      </c>
    </row>
    <row r="166" spans="1:1" ht="15" hidden="1">
      <c r="A166" s="1" t="s">
        <v>123</v>
      </c>
    </row>
    <row r="167" spans="1:1" ht="15" hidden="1">
      <c r="A167" s="1" t="s">
        <v>124</v>
      </c>
    </row>
    <row r="168" spans="1:1" ht="15" hidden="1">
      <c r="A168" s="1" t="s">
        <v>125</v>
      </c>
    </row>
    <row r="169" spans="1:1" ht="15" hidden="1">
      <c r="A169" s="1" t="s">
        <v>126</v>
      </c>
    </row>
    <row r="170" spans="1:1" ht="15" hidden="1">
      <c r="A170" s="1" t="s">
        <v>127</v>
      </c>
    </row>
    <row r="171" spans="1:1" ht="15" hidden="1">
      <c r="A171" s="1" t="s">
        <v>128</v>
      </c>
    </row>
    <row r="172" spans="1:1" ht="15" hidden="1">
      <c r="A172" s="1" t="s">
        <v>129</v>
      </c>
    </row>
    <row r="173" spans="1:1" ht="15" hidden="1">
      <c r="A173" s="1" t="s">
        <v>130</v>
      </c>
    </row>
    <row r="174" spans="1:1" ht="15" hidden="1">
      <c r="A174" s="1" t="s">
        <v>131</v>
      </c>
    </row>
    <row r="175" spans="1:1" ht="15" hidden="1">
      <c r="A175" s="1" t="s">
        <v>132</v>
      </c>
    </row>
    <row r="176" spans="1:1" ht="15" hidden="1">
      <c r="A176" s="1" t="s">
        <v>133</v>
      </c>
    </row>
    <row r="177" spans="1:1" ht="15" hidden="1">
      <c r="A177" s="1" t="s">
        <v>134</v>
      </c>
    </row>
    <row r="178" spans="1:1" ht="15" hidden="1">
      <c r="A178" s="1" t="s">
        <v>135</v>
      </c>
    </row>
    <row r="179" spans="1:1" ht="15" hidden="1">
      <c r="A179" s="1" t="s">
        <v>136</v>
      </c>
    </row>
    <row r="180" spans="1:1" ht="15" hidden="1">
      <c r="A180" s="1" t="s">
        <v>137</v>
      </c>
    </row>
    <row r="181" spans="1:1" ht="15" hidden="1">
      <c r="A181" s="1" t="s">
        <v>138</v>
      </c>
    </row>
    <row r="182" spans="1:1" ht="15" hidden="1">
      <c r="A182" s="1" t="s">
        <v>139</v>
      </c>
    </row>
    <row r="183" spans="1:1" ht="15" hidden="1">
      <c r="A183" s="1" t="s">
        <v>140</v>
      </c>
    </row>
    <row r="184" spans="1:1" ht="15" hidden="1">
      <c r="A184" s="1" t="s">
        <v>141</v>
      </c>
    </row>
    <row r="185" spans="1:1" ht="15" hidden="1">
      <c r="A185" s="1" t="s">
        <v>142</v>
      </c>
    </row>
    <row r="186" spans="1:1" ht="15" hidden="1">
      <c r="A186" s="1" t="s">
        <v>143</v>
      </c>
    </row>
    <row r="187" spans="1:1" ht="15" hidden="1">
      <c r="A187" s="1" t="s">
        <v>144</v>
      </c>
    </row>
    <row r="188" spans="1:1" ht="15" hidden="1">
      <c r="A188" s="1" t="s">
        <v>145</v>
      </c>
    </row>
    <row r="189" spans="1:1" ht="15" hidden="1">
      <c r="A189" s="1" t="s">
        <v>146</v>
      </c>
    </row>
    <row r="190" spans="1:1" ht="15" hidden="1">
      <c r="A190" s="1" t="s">
        <v>147</v>
      </c>
    </row>
    <row r="191" spans="1:1" ht="15" hidden="1">
      <c r="A191" s="1" t="s">
        <v>148</v>
      </c>
    </row>
    <row r="192" spans="1:1" ht="15" hidden="1">
      <c r="A192" s="1" t="s">
        <v>149</v>
      </c>
    </row>
    <row r="193" spans="1:1" ht="15" hidden="1">
      <c r="A193" s="1" t="s">
        <v>150</v>
      </c>
    </row>
    <row r="194" spans="1:1" ht="15" hidden="1">
      <c r="A194" s="1" t="s">
        <v>151</v>
      </c>
    </row>
    <row r="195" spans="1:1" ht="15" hidden="1">
      <c r="A195" s="1" t="s">
        <v>152</v>
      </c>
    </row>
  </sheetData>
  <mergeCells count="19">
    <mergeCell ref="G6:L8"/>
    <mergeCell ref="B29:L34"/>
    <mergeCell ref="C36:C37"/>
    <mergeCell ref="K36:K37"/>
    <mergeCell ref="L36:L37"/>
    <mergeCell ref="B12:C12"/>
    <mergeCell ref="B14:C14"/>
    <mergeCell ref="B15:C15"/>
    <mergeCell ref="B16:C16"/>
    <mergeCell ref="B17:C17"/>
    <mergeCell ref="B18:C18"/>
    <mergeCell ref="B19:C19"/>
    <mergeCell ref="B20:C20"/>
    <mergeCell ref="B21:C21"/>
    <mergeCell ref="C44:L44"/>
    <mergeCell ref="C45:L45"/>
    <mergeCell ref="C46:L46"/>
    <mergeCell ref="C47:L47"/>
    <mergeCell ref="C43:L43"/>
  </mergeCells>
  <conditionalFormatting sqref="I13:I21">
    <cfRule type="expression" dxfId="0" priority="1">
      <formula>I13&lt;&gt;100%</formula>
    </cfRule>
  </conditionalFormatting>
  <dataValidations disablePrompts="1" count="2">
    <dataValidation type="whole" allowBlank="1" showInputMessage="1" showErrorMessage="1" sqref="H13:H21" xr:uid="{00000000-0002-0000-0300-000000000000}">
      <formula1>0</formula1>
      <formula2>1000</formula2>
    </dataValidation>
    <dataValidation type="list" allowBlank="1" showInputMessage="1" showErrorMessage="1" sqref="C5" xr:uid="{00000000-0002-0000-0300-000001000000}">
      <formula1>$A$163:$A$195</formula1>
    </dataValidation>
  </dataValidations>
  <printOptions horizontalCentered="1"/>
  <pageMargins left="0.39370078740157483" right="0.39370078740157483" top="0.98425196850393704" bottom="0.39370078740157483" header="0.31496062992125984" footer="0.31496062992125984"/>
  <pageSetup scale="40" orientation="landscape" r:id="rId1"/>
  <headerFooter>
    <oddHeader>&amp;C&amp;G</oddHeader>
    <oddFooter>&amp;CFECHA DE ELABORACIÓN: &amp;D&amp;R&amp;G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8">
    <pageSetUpPr fitToPage="1"/>
  </sheetPr>
  <dimension ref="A1:S104"/>
  <sheetViews>
    <sheetView showGridLines="0" zoomScale="70" zoomScaleNormal="70" workbookViewId="0">
      <selection activeCell="G57" sqref="G57"/>
    </sheetView>
  </sheetViews>
  <sheetFormatPr baseColWidth="10" defaultColWidth="0" defaultRowHeight="15.75" zeroHeight="1"/>
  <cols>
    <col min="1" max="1" width="8.5703125" style="113" customWidth="1"/>
    <col min="2" max="2" width="21.42578125" style="113" customWidth="1"/>
    <col min="3" max="3" width="63.7109375" style="113" customWidth="1"/>
    <col min="4" max="5" width="26.28515625" style="113" bestFit="1" customWidth="1"/>
    <col min="6" max="6" width="22.85546875" style="113" customWidth="1"/>
    <col min="7" max="7" width="26.28515625" style="113" bestFit="1" customWidth="1"/>
    <col min="8" max="8" width="8.5703125" style="113" customWidth="1"/>
    <col min="9" max="19" width="0" style="113" hidden="1" customWidth="1"/>
    <col min="20" max="16384" width="11.42578125" style="113" hidden="1"/>
  </cols>
  <sheetData>
    <row r="1" spans="1:13" ht="31.5" customHeight="1">
      <c r="B1" s="71" t="s">
        <v>0</v>
      </c>
      <c r="C1" s="240"/>
      <c r="D1" s="240"/>
      <c r="E1" s="240"/>
      <c r="F1" s="240"/>
      <c r="G1" s="240"/>
      <c r="H1" s="240"/>
      <c r="I1" s="112"/>
      <c r="J1" s="112"/>
      <c r="K1" s="112"/>
      <c r="L1" s="112"/>
      <c r="M1" s="112"/>
    </row>
    <row r="2" spans="1:13">
      <c r="B2" s="51"/>
      <c r="C2" s="51"/>
      <c r="D2" s="51"/>
      <c r="E2" s="51"/>
      <c r="F2" s="51"/>
      <c r="G2" s="51"/>
      <c r="H2" s="51"/>
      <c r="I2" s="51"/>
      <c r="J2" s="51"/>
      <c r="K2" s="51"/>
      <c r="L2" s="51"/>
      <c r="M2" s="51"/>
    </row>
    <row r="3" spans="1:13" ht="24">
      <c r="B3" s="72" t="s">
        <v>79</v>
      </c>
      <c r="C3" s="241"/>
      <c r="D3" s="241"/>
      <c r="E3" s="241"/>
      <c r="F3" s="241"/>
      <c r="G3" s="241"/>
      <c r="H3" s="241"/>
      <c r="I3" s="114"/>
      <c r="J3" s="114"/>
      <c r="K3" s="114"/>
      <c r="L3" s="114"/>
      <c r="M3" s="51"/>
    </row>
    <row r="4" spans="1:13"/>
    <row r="5" spans="1:13" ht="24">
      <c r="B5" s="42" t="s">
        <v>6</v>
      </c>
      <c r="C5" s="261" t="s">
        <v>153</v>
      </c>
      <c r="D5" s="42"/>
      <c r="E5" s="42" t="s">
        <v>106</v>
      </c>
      <c r="F5" s="42" t="s">
        <v>154</v>
      </c>
      <c r="G5" s="42"/>
    </row>
    <row r="6" spans="1:13" ht="24">
      <c r="B6" s="117"/>
      <c r="C6" s="118" t="s">
        <v>11</v>
      </c>
      <c r="D6" s="117"/>
      <c r="E6" s="117"/>
      <c r="F6" s="117"/>
      <c r="G6" s="117"/>
    </row>
    <row r="7" spans="1:13"/>
    <row r="8" spans="1:13" s="116" customFormat="1" ht="19.5">
      <c r="A8" s="113"/>
      <c r="B8" s="242" t="s">
        <v>80</v>
      </c>
      <c r="C8" s="243"/>
      <c r="D8" s="244" t="s">
        <v>46</v>
      </c>
      <c r="E8" s="244" t="s">
        <v>48</v>
      </c>
      <c r="F8" s="245" t="s">
        <v>47</v>
      </c>
      <c r="G8" s="245" t="s">
        <v>81</v>
      </c>
    </row>
    <row r="9" spans="1:13" s="116" customFormat="1" ht="19.5">
      <c r="A9" s="113"/>
      <c r="B9" s="248">
        <v>1000</v>
      </c>
      <c r="C9" s="119" t="s">
        <v>82</v>
      </c>
      <c r="D9" s="120">
        <f>+SUMIF(B16:B52,"&lt;19999",D16:D52)</f>
        <v>2624071.9500000002</v>
      </c>
      <c r="E9" s="120">
        <f>+SUMIF(B16:B52,"&lt;19999",E16:E52)</f>
        <v>2624071.9500000002</v>
      </c>
      <c r="F9" s="121">
        <f>+SUMIF(B16:B52,"&lt;19999",F16:F52)</f>
        <v>0</v>
      </c>
      <c r="G9" s="121">
        <f>+SUMIF(B16:B52,"&lt;19999",G16:G52)</f>
        <v>0</v>
      </c>
    </row>
    <row r="10" spans="1:13" s="116" customFormat="1" ht="19.5">
      <c r="A10" s="113"/>
      <c r="B10" s="248">
        <v>2000</v>
      </c>
      <c r="C10" s="119" t="s">
        <v>83</v>
      </c>
      <c r="D10" s="120">
        <f>+SUMIF(B16:B52,"&lt;29999",D16:D52)-SUMIF(B16:B52,"&lt;19999",D16:D52)</f>
        <v>0</v>
      </c>
      <c r="E10" s="120">
        <f>+SUMIF(B16:B52,"&lt;29999",E16:E52)-SUMIF(B16:B52,"&lt;19999",E16:E52)</f>
        <v>0</v>
      </c>
      <c r="F10" s="121">
        <f>+SUMIF(B16:B52,"&lt;29999",F16:F52)-SUMIF(B16:B52,"&lt;19999",F16:F52)</f>
        <v>0</v>
      </c>
      <c r="G10" s="121">
        <f>+SUMIF(B16:B52,"&lt;29999",G16:G52)-SUMIF(B16:B52,"&lt;19999",G16:G52)</f>
        <v>0</v>
      </c>
    </row>
    <row r="11" spans="1:13" s="116" customFormat="1" ht="19.5">
      <c r="A11" s="113"/>
      <c r="B11" s="248">
        <v>3000</v>
      </c>
      <c r="C11" s="119" t="s">
        <v>84</v>
      </c>
      <c r="D11" s="120">
        <f>+SUMIF(B16:B52,"&lt;39999",D16:D52)-SUMIF(B16:B52,"&lt;29999",D16:D52)</f>
        <v>51678.049999999814</v>
      </c>
      <c r="E11" s="120">
        <f>+SUMIF(B16:B52,"&lt;39999",E16:E52)-SUMIF(B16:B52,"&lt;29999",E16:E52)</f>
        <v>51678.049999999814</v>
      </c>
      <c r="F11" s="121">
        <f>+SUMIF(B16:B52,"&lt;39999",F16:F52)-SUMIF(B16:B52,"&lt;29999",F16:F52)</f>
        <v>0</v>
      </c>
      <c r="G11" s="121">
        <f>+SUMIF(B16:B52,"&lt;39999",G16:G52)-SUMIF(B16:B52,"&lt;29999",G16:G52)</f>
        <v>0</v>
      </c>
    </row>
    <row r="12" spans="1:13" s="116" customFormat="1" ht="19.5">
      <c r="A12" s="113"/>
      <c r="B12" s="248">
        <v>4000</v>
      </c>
      <c r="C12" s="119" t="s">
        <v>85</v>
      </c>
      <c r="D12" s="120">
        <f>+SUMIF(B16:B52,"&lt;49999",D16:D52)-SUMIF(B16:B52,"&lt;39999",D16:D52)</f>
        <v>0</v>
      </c>
      <c r="E12" s="120">
        <f>+SUMIF(B16:B52,"&lt;49999",E16:E52)-SUMIF(B16:B52,"&lt;39999",E16:E52)</f>
        <v>0</v>
      </c>
      <c r="F12" s="121">
        <f>+SUMIF(B16:B52,"&lt;49999",F16:F52)-SUMIF(B16:B52,"&lt;39999",F16:F52)</f>
        <v>0</v>
      </c>
      <c r="G12" s="121">
        <f>+SUMIF(B16:B52,"&lt;49999",G16:G52)-SUMIF(B16:B52,"&lt;39999",G16:G52)</f>
        <v>0</v>
      </c>
    </row>
    <row r="13" spans="1:13" s="116" customFormat="1" ht="19.5">
      <c r="A13" s="113"/>
      <c r="C13" s="249" t="s">
        <v>86</v>
      </c>
      <c r="D13" s="250">
        <f>+SUM(D9:D12)</f>
        <v>2675750</v>
      </c>
      <c r="E13" s="250">
        <f>+SUM(E9:E12)</f>
        <v>2675750</v>
      </c>
      <c r="F13" s="251">
        <f>+SUM(F9:F12)</f>
        <v>0</v>
      </c>
      <c r="G13" s="251">
        <f>+SUM(G9:G12)</f>
        <v>0</v>
      </c>
    </row>
    <row r="14" spans="1:13" s="116" customFormat="1" ht="18.75">
      <c r="A14" s="113"/>
    </row>
    <row r="15" spans="1:13" s="116" customFormat="1" ht="68.25" customHeight="1">
      <c r="A15" s="113"/>
      <c r="B15" s="255" t="s">
        <v>87</v>
      </c>
      <c r="C15" s="256" t="s">
        <v>88</v>
      </c>
      <c r="D15" s="257" t="s">
        <v>89</v>
      </c>
      <c r="E15" s="257" t="s">
        <v>90</v>
      </c>
      <c r="F15" s="257" t="s">
        <v>91</v>
      </c>
      <c r="G15" s="257" t="s">
        <v>92</v>
      </c>
    </row>
    <row r="16" spans="1:13" s="116" customFormat="1" ht="18.75">
      <c r="A16" s="113"/>
      <c r="B16" s="122">
        <v>13404</v>
      </c>
      <c r="C16" s="123" t="str">
        <f t="shared" ref="C16:C52" si="0">IFERROR(VLOOKUP(B16,partidas,2,0),"-")</f>
        <v xml:space="preserve"> Compensaciones por servicios eventuales</v>
      </c>
      <c r="D16" s="124">
        <v>1999647.78</v>
      </c>
      <c r="E16" s="124">
        <v>1999647.78</v>
      </c>
      <c r="F16" s="124">
        <v>0</v>
      </c>
      <c r="G16" s="125">
        <f>+D16-E16-F16</f>
        <v>0</v>
      </c>
    </row>
    <row r="17" spans="1:7" s="116" customFormat="1" ht="18.75">
      <c r="A17" s="113"/>
      <c r="B17" s="122">
        <v>15401</v>
      </c>
      <c r="C17" s="123" t="str">
        <f t="shared" si="0"/>
        <v xml:space="preserve"> Prestaciones establecidas por condiciones generales de trabajo o contratos colectivos de trabajo</v>
      </c>
      <c r="D17" s="124">
        <v>624424.17000000004</v>
      </c>
      <c r="E17" s="124">
        <v>624424.17000000004</v>
      </c>
      <c r="F17" s="124">
        <v>0</v>
      </c>
      <c r="G17" s="125">
        <f t="shared" ref="G17:G52" si="1">+D17-E17-F17</f>
        <v>0</v>
      </c>
    </row>
    <row r="18" spans="1:7" s="116" customFormat="1" ht="18.75">
      <c r="A18" s="113"/>
      <c r="B18" s="122">
        <v>34101</v>
      </c>
      <c r="C18" s="123" t="str">
        <f t="shared" si="0"/>
        <v xml:space="preserve"> Servicios bancarios y financieros</v>
      </c>
      <c r="D18" s="124">
        <v>988.5</v>
      </c>
      <c r="E18" s="124">
        <v>988.5</v>
      </c>
      <c r="F18" s="124">
        <v>0</v>
      </c>
      <c r="G18" s="125">
        <f t="shared" si="1"/>
        <v>0</v>
      </c>
    </row>
    <row r="19" spans="1:7" s="116" customFormat="1" ht="18.75">
      <c r="A19" s="113"/>
      <c r="B19" s="122">
        <v>39801</v>
      </c>
      <c r="C19" s="123" t="str">
        <f t="shared" si="0"/>
        <v xml:space="preserve"> Impuesto sobre nóminas</v>
      </c>
      <c r="D19" s="124">
        <v>50689.55</v>
      </c>
      <c r="E19" s="124">
        <v>50689.55</v>
      </c>
      <c r="F19" s="124">
        <v>0</v>
      </c>
      <c r="G19" s="125">
        <f t="shared" si="1"/>
        <v>0</v>
      </c>
    </row>
    <row r="20" spans="1:7" s="116" customFormat="1" ht="18.75">
      <c r="A20" s="113"/>
      <c r="B20" s="122"/>
      <c r="C20" s="123" t="str">
        <f t="shared" si="0"/>
        <v>-</v>
      </c>
      <c r="D20" s="124">
        <v>0</v>
      </c>
      <c r="E20" s="124">
        <v>0</v>
      </c>
      <c r="F20" s="124">
        <v>0</v>
      </c>
      <c r="G20" s="125">
        <f t="shared" si="1"/>
        <v>0</v>
      </c>
    </row>
    <row r="21" spans="1:7" s="116" customFormat="1" ht="18.75">
      <c r="A21" s="113"/>
      <c r="B21" s="122"/>
      <c r="C21" s="123" t="str">
        <f t="shared" si="0"/>
        <v>-</v>
      </c>
      <c r="D21" s="124">
        <v>0</v>
      </c>
      <c r="E21" s="124">
        <v>0</v>
      </c>
      <c r="F21" s="124">
        <v>0</v>
      </c>
      <c r="G21" s="125">
        <f t="shared" si="1"/>
        <v>0</v>
      </c>
    </row>
    <row r="22" spans="1:7" s="116" customFormat="1" ht="18.75">
      <c r="A22" s="113"/>
      <c r="B22" s="122"/>
      <c r="C22" s="123" t="str">
        <f t="shared" si="0"/>
        <v>-</v>
      </c>
      <c r="D22" s="124">
        <v>0</v>
      </c>
      <c r="E22" s="124">
        <v>0</v>
      </c>
      <c r="F22" s="124">
        <v>0</v>
      </c>
      <c r="G22" s="125">
        <f t="shared" si="1"/>
        <v>0</v>
      </c>
    </row>
    <row r="23" spans="1:7" s="116" customFormat="1" ht="18.75">
      <c r="A23" s="113"/>
      <c r="B23" s="122"/>
      <c r="C23" s="123" t="str">
        <f t="shared" si="0"/>
        <v>-</v>
      </c>
      <c r="D23" s="124">
        <v>0</v>
      </c>
      <c r="E23" s="124">
        <v>0</v>
      </c>
      <c r="F23" s="124">
        <v>0</v>
      </c>
      <c r="G23" s="125">
        <f t="shared" si="1"/>
        <v>0</v>
      </c>
    </row>
    <row r="24" spans="1:7" s="116" customFormat="1" ht="18.75">
      <c r="A24" s="113"/>
      <c r="B24" s="122"/>
      <c r="C24" s="123" t="str">
        <f t="shared" si="0"/>
        <v>-</v>
      </c>
      <c r="D24" s="124">
        <v>0</v>
      </c>
      <c r="E24" s="124">
        <v>0</v>
      </c>
      <c r="F24" s="124">
        <v>0</v>
      </c>
      <c r="G24" s="125">
        <f t="shared" si="1"/>
        <v>0</v>
      </c>
    </row>
    <row r="25" spans="1:7" s="116" customFormat="1" ht="18.75">
      <c r="A25" s="113"/>
      <c r="B25" s="122"/>
      <c r="C25" s="123" t="str">
        <f t="shared" si="0"/>
        <v>-</v>
      </c>
      <c r="D25" s="124">
        <v>0</v>
      </c>
      <c r="E25" s="124">
        <v>0</v>
      </c>
      <c r="F25" s="124">
        <v>0</v>
      </c>
      <c r="G25" s="125">
        <f t="shared" si="1"/>
        <v>0</v>
      </c>
    </row>
    <row r="26" spans="1:7" s="116" customFormat="1" ht="18.75">
      <c r="A26" s="113"/>
      <c r="B26" s="122"/>
      <c r="C26" s="123" t="str">
        <f t="shared" si="0"/>
        <v>-</v>
      </c>
      <c r="D26" s="124">
        <v>0</v>
      </c>
      <c r="E26" s="124">
        <v>0</v>
      </c>
      <c r="F26" s="124">
        <v>0</v>
      </c>
      <c r="G26" s="125">
        <f t="shared" si="1"/>
        <v>0</v>
      </c>
    </row>
    <row r="27" spans="1:7" s="116" customFormat="1" ht="18.75">
      <c r="A27" s="113"/>
      <c r="B27" s="122"/>
      <c r="C27" s="123" t="str">
        <f t="shared" si="0"/>
        <v>-</v>
      </c>
      <c r="D27" s="124">
        <v>0</v>
      </c>
      <c r="E27" s="124">
        <v>0</v>
      </c>
      <c r="F27" s="124">
        <v>0</v>
      </c>
      <c r="G27" s="125">
        <f t="shared" si="1"/>
        <v>0</v>
      </c>
    </row>
    <row r="28" spans="1:7" s="116" customFormat="1" ht="18.75">
      <c r="A28" s="113"/>
      <c r="B28" s="122"/>
      <c r="C28" s="123" t="str">
        <f t="shared" si="0"/>
        <v>-</v>
      </c>
      <c r="D28" s="124">
        <v>0</v>
      </c>
      <c r="E28" s="124">
        <v>0</v>
      </c>
      <c r="F28" s="124">
        <v>0</v>
      </c>
      <c r="G28" s="125">
        <f t="shared" si="1"/>
        <v>0</v>
      </c>
    </row>
    <row r="29" spans="1:7" s="116" customFormat="1" ht="18.75">
      <c r="A29" s="113"/>
      <c r="B29" s="122"/>
      <c r="C29" s="123" t="str">
        <f t="shared" si="0"/>
        <v>-</v>
      </c>
      <c r="D29" s="124">
        <v>0</v>
      </c>
      <c r="E29" s="124">
        <v>0</v>
      </c>
      <c r="F29" s="124">
        <v>0</v>
      </c>
      <c r="G29" s="125">
        <f t="shared" si="1"/>
        <v>0</v>
      </c>
    </row>
    <row r="30" spans="1:7" s="116" customFormat="1" ht="18.75">
      <c r="A30" s="113"/>
      <c r="B30" s="122"/>
      <c r="C30" s="123" t="str">
        <f t="shared" si="0"/>
        <v>-</v>
      </c>
      <c r="D30" s="124">
        <v>0</v>
      </c>
      <c r="E30" s="124">
        <v>0</v>
      </c>
      <c r="F30" s="124">
        <v>0</v>
      </c>
      <c r="G30" s="125">
        <f t="shared" si="1"/>
        <v>0</v>
      </c>
    </row>
    <row r="31" spans="1:7" s="116" customFormat="1" ht="18.75">
      <c r="A31" s="113"/>
      <c r="B31" s="122"/>
      <c r="C31" s="123" t="str">
        <f t="shared" si="0"/>
        <v>-</v>
      </c>
      <c r="D31" s="124">
        <v>0</v>
      </c>
      <c r="E31" s="124">
        <v>0</v>
      </c>
      <c r="F31" s="124">
        <v>0</v>
      </c>
      <c r="G31" s="125">
        <f t="shared" si="1"/>
        <v>0</v>
      </c>
    </row>
    <row r="32" spans="1:7" s="116" customFormat="1" ht="18.75">
      <c r="A32" s="113"/>
      <c r="B32" s="122"/>
      <c r="C32" s="123" t="str">
        <f t="shared" si="0"/>
        <v>-</v>
      </c>
      <c r="D32" s="124">
        <v>0</v>
      </c>
      <c r="E32" s="124">
        <v>0</v>
      </c>
      <c r="F32" s="124">
        <v>0</v>
      </c>
      <c r="G32" s="125">
        <f t="shared" si="1"/>
        <v>0</v>
      </c>
    </row>
    <row r="33" spans="1:7" s="116" customFormat="1" ht="18.75">
      <c r="A33" s="113"/>
      <c r="B33" s="122"/>
      <c r="C33" s="123" t="str">
        <f t="shared" si="0"/>
        <v>-</v>
      </c>
      <c r="D33" s="124">
        <v>0</v>
      </c>
      <c r="E33" s="124">
        <v>0</v>
      </c>
      <c r="F33" s="124">
        <v>0</v>
      </c>
      <c r="G33" s="125">
        <f t="shared" si="1"/>
        <v>0</v>
      </c>
    </row>
    <row r="34" spans="1:7" s="116" customFormat="1" ht="18.75">
      <c r="A34" s="113"/>
      <c r="B34" s="122"/>
      <c r="C34" s="123" t="str">
        <f t="shared" si="0"/>
        <v>-</v>
      </c>
      <c r="D34" s="124">
        <v>0</v>
      </c>
      <c r="E34" s="124">
        <v>0</v>
      </c>
      <c r="F34" s="124">
        <v>0</v>
      </c>
      <c r="G34" s="125">
        <f t="shared" si="1"/>
        <v>0</v>
      </c>
    </row>
    <row r="35" spans="1:7" s="116" customFormat="1" ht="18.75">
      <c r="A35" s="113"/>
      <c r="B35" s="122"/>
      <c r="C35" s="123" t="str">
        <f t="shared" si="0"/>
        <v>-</v>
      </c>
      <c r="D35" s="124">
        <v>0</v>
      </c>
      <c r="E35" s="124">
        <v>0</v>
      </c>
      <c r="F35" s="124">
        <v>0</v>
      </c>
      <c r="G35" s="125">
        <f t="shared" si="1"/>
        <v>0</v>
      </c>
    </row>
    <row r="36" spans="1:7" s="116" customFormat="1" ht="18.75">
      <c r="A36" s="113"/>
      <c r="B36" s="122"/>
      <c r="C36" s="123" t="str">
        <f t="shared" si="0"/>
        <v>-</v>
      </c>
      <c r="D36" s="124">
        <v>0</v>
      </c>
      <c r="E36" s="124">
        <v>0</v>
      </c>
      <c r="F36" s="124">
        <v>0</v>
      </c>
      <c r="G36" s="125">
        <f t="shared" si="1"/>
        <v>0</v>
      </c>
    </row>
    <row r="37" spans="1:7" s="116" customFormat="1" ht="18.75">
      <c r="A37" s="113"/>
      <c r="B37" s="122"/>
      <c r="C37" s="123" t="str">
        <f t="shared" si="0"/>
        <v>-</v>
      </c>
      <c r="D37" s="124">
        <v>0</v>
      </c>
      <c r="E37" s="124">
        <v>0</v>
      </c>
      <c r="F37" s="124">
        <v>0</v>
      </c>
      <c r="G37" s="125">
        <f t="shared" si="1"/>
        <v>0</v>
      </c>
    </row>
    <row r="38" spans="1:7" s="116" customFormat="1" ht="18.75">
      <c r="A38" s="113"/>
      <c r="B38" s="122"/>
      <c r="C38" s="123" t="str">
        <f t="shared" si="0"/>
        <v>-</v>
      </c>
      <c r="D38" s="124">
        <v>0</v>
      </c>
      <c r="E38" s="124">
        <v>0</v>
      </c>
      <c r="F38" s="124">
        <v>0</v>
      </c>
      <c r="G38" s="125">
        <f t="shared" si="1"/>
        <v>0</v>
      </c>
    </row>
    <row r="39" spans="1:7" s="116" customFormat="1" ht="18.75">
      <c r="A39" s="113"/>
      <c r="B39" s="122"/>
      <c r="C39" s="123" t="str">
        <f t="shared" si="0"/>
        <v>-</v>
      </c>
      <c r="D39" s="124">
        <v>0</v>
      </c>
      <c r="E39" s="124">
        <v>0</v>
      </c>
      <c r="F39" s="124">
        <v>0</v>
      </c>
      <c r="G39" s="125">
        <f t="shared" si="1"/>
        <v>0</v>
      </c>
    </row>
    <row r="40" spans="1:7" s="116" customFormat="1" ht="18.75">
      <c r="A40" s="113"/>
      <c r="B40" s="122"/>
      <c r="C40" s="123" t="str">
        <f t="shared" si="0"/>
        <v>-</v>
      </c>
      <c r="D40" s="124">
        <v>0</v>
      </c>
      <c r="E40" s="124">
        <v>0</v>
      </c>
      <c r="F40" s="124">
        <v>0</v>
      </c>
      <c r="G40" s="125">
        <f t="shared" si="1"/>
        <v>0</v>
      </c>
    </row>
    <row r="41" spans="1:7" s="116" customFormat="1" ht="18.75">
      <c r="A41" s="113"/>
      <c r="B41" s="122"/>
      <c r="C41" s="123" t="str">
        <f t="shared" si="0"/>
        <v>-</v>
      </c>
      <c r="D41" s="124">
        <v>0</v>
      </c>
      <c r="E41" s="124">
        <v>0</v>
      </c>
      <c r="F41" s="124">
        <v>0</v>
      </c>
      <c r="G41" s="125">
        <f t="shared" si="1"/>
        <v>0</v>
      </c>
    </row>
    <row r="42" spans="1:7" s="116" customFormat="1" ht="18.75">
      <c r="A42" s="113"/>
      <c r="B42" s="122"/>
      <c r="C42" s="123" t="str">
        <f t="shared" si="0"/>
        <v>-</v>
      </c>
      <c r="D42" s="124">
        <v>0</v>
      </c>
      <c r="E42" s="124">
        <v>0</v>
      </c>
      <c r="F42" s="124">
        <v>0</v>
      </c>
      <c r="G42" s="125">
        <f t="shared" si="1"/>
        <v>0</v>
      </c>
    </row>
    <row r="43" spans="1:7" s="116" customFormat="1" ht="18.75">
      <c r="A43" s="113"/>
      <c r="B43" s="122"/>
      <c r="C43" s="123" t="str">
        <f t="shared" si="0"/>
        <v>-</v>
      </c>
      <c r="D43" s="124">
        <v>0</v>
      </c>
      <c r="E43" s="124">
        <v>0</v>
      </c>
      <c r="F43" s="124">
        <v>0</v>
      </c>
      <c r="G43" s="125">
        <f t="shared" si="1"/>
        <v>0</v>
      </c>
    </row>
    <row r="44" spans="1:7" s="116" customFormat="1" ht="18.75">
      <c r="A44" s="113"/>
      <c r="B44" s="122"/>
      <c r="C44" s="123" t="str">
        <f t="shared" si="0"/>
        <v>-</v>
      </c>
      <c r="D44" s="124">
        <v>0</v>
      </c>
      <c r="E44" s="124">
        <v>0</v>
      </c>
      <c r="F44" s="124">
        <v>0</v>
      </c>
      <c r="G44" s="125">
        <f t="shared" si="1"/>
        <v>0</v>
      </c>
    </row>
    <row r="45" spans="1:7" s="116" customFormat="1" ht="18.75">
      <c r="A45" s="113"/>
      <c r="B45" s="122"/>
      <c r="C45" s="123" t="str">
        <f t="shared" si="0"/>
        <v>-</v>
      </c>
      <c r="D45" s="124">
        <v>0</v>
      </c>
      <c r="E45" s="124">
        <v>0</v>
      </c>
      <c r="F45" s="124">
        <v>0</v>
      </c>
      <c r="G45" s="125">
        <f t="shared" si="1"/>
        <v>0</v>
      </c>
    </row>
    <row r="46" spans="1:7" s="116" customFormat="1" ht="18.75">
      <c r="A46" s="113"/>
      <c r="B46" s="122"/>
      <c r="C46" s="123" t="str">
        <f t="shared" si="0"/>
        <v>-</v>
      </c>
      <c r="D46" s="124">
        <v>0</v>
      </c>
      <c r="E46" s="124">
        <v>0</v>
      </c>
      <c r="F46" s="124">
        <v>0</v>
      </c>
      <c r="G46" s="125">
        <f t="shared" si="1"/>
        <v>0</v>
      </c>
    </row>
    <row r="47" spans="1:7" s="116" customFormat="1" ht="18.75">
      <c r="A47" s="113"/>
      <c r="B47" s="122"/>
      <c r="C47" s="123" t="str">
        <f t="shared" si="0"/>
        <v>-</v>
      </c>
      <c r="D47" s="124">
        <v>0</v>
      </c>
      <c r="E47" s="124">
        <v>0</v>
      </c>
      <c r="F47" s="124">
        <v>0</v>
      </c>
      <c r="G47" s="125">
        <f t="shared" si="1"/>
        <v>0</v>
      </c>
    </row>
    <row r="48" spans="1:7" s="116" customFormat="1" ht="18.75">
      <c r="A48" s="113"/>
      <c r="B48" s="122"/>
      <c r="C48" s="123" t="str">
        <f t="shared" si="0"/>
        <v>-</v>
      </c>
      <c r="D48" s="124">
        <v>0</v>
      </c>
      <c r="E48" s="124">
        <v>0</v>
      </c>
      <c r="F48" s="124">
        <v>0</v>
      </c>
      <c r="G48" s="125">
        <f t="shared" si="1"/>
        <v>0</v>
      </c>
    </row>
    <row r="49" spans="1:11" s="116" customFormat="1" ht="18.75">
      <c r="A49" s="113"/>
      <c r="B49" s="122"/>
      <c r="C49" s="123" t="str">
        <f t="shared" si="0"/>
        <v>-</v>
      </c>
      <c r="D49" s="124">
        <v>0</v>
      </c>
      <c r="E49" s="124">
        <v>0</v>
      </c>
      <c r="F49" s="124">
        <v>0</v>
      </c>
      <c r="G49" s="125">
        <f t="shared" si="1"/>
        <v>0</v>
      </c>
    </row>
    <row r="50" spans="1:11" s="116" customFormat="1" ht="18.75">
      <c r="A50" s="113"/>
      <c r="B50" s="122"/>
      <c r="C50" s="123" t="str">
        <f t="shared" si="0"/>
        <v>-</v>
      </c>
      <c r="D50" s="124">
        <v>0</v>
      </c>
      <c r="E50" s="124">
        <v>0</v>
      </c>
      <c r="F50" s="124">
        <v>0</v>
      </c>
      <c r="G50" s="125">
        <f t="shared" si="1"/>
        <v>0</v>
      </c>
    </row>
    <row r="51" spans="1:11" s="116" customFormat="1" ht="18.75">
      <c r="A51" s="113"/>
      <c r="B51" s="122"/>
      <c r="C51" s="123" t="str">
        <f t="shared" si="0"/>
        <v>-</v>
      </c>
      <c r="D51" s="124">
        <v>0</v>
      </c>
      <c r="E51" s="124">
        <v>0</v>
      </c>
      <c r="F51" s="124">
        <v>0</v>
      </c>
      <c r="G51" s="125">
        <f t="shared" si="1"/>
        <v>0</v>
      </c>
    </row>
    <row r="52" spans="1:11" s="116" customFormat="1" ht="18.75">
      <c r="A52" s="113"/>
      <c r="B52" s="122"/>
      <c r="C52" s="123" t="str">
        <f t="shared" si="0"/>
        <v>-</v>
      </c>
      <c r="D52" s="246">
        <v>0</v>
      </c>
      <c r="E52" s="246">
        <v>0</v>
      </c>
      <c r="F52" s="246">
        <v>0</v>
      </c>
      <c r="G52" s="247">
        <f t="shared" si="1"/>
        <v>0</v>
      </c>
    </row>
    <row r="53" spans="1:11" s="116" customFormat="1" ht="19.5">
      <c r="A53" s="113"/>
      <c r="C53" s="252" t="s">
        <v>93</v>
      </c>
      <c r="D53" s="253">
        <f>+SUM(D16:D52)</f>
        <v>2675750</v>
      </c>
      <c r="E53" s="253">
        <f>+SUM(E16:E52)</f>
        <v>2675750</v>
      </c>
      <c r="F53" s="253">
        <f>+SUM(F16:F52)</f>
        <v>0</v>
      </c>
      <c r="G53" s="254">
        <f>+SUM(G16:G52)</f>
        <v>0</v>
      </c>
    </row>
    <row r="54" spans="1:11" s="116" customFormat="1" ht="18.75">
      <c r="A54" s="113"/>
    </row>
    <row r="55" spans="1:11" ht="18.75">
      <c r="B55" s="116"/>
      <c r="C55" s="116"/>
      <c r="D55" s="116"/>
      <c r="E55" s="116"/>
      <c r="F55" s="116"/>
      <c r="G55" s="116"/>
      <c r="H55" s="116"/>
    </row>
    <row r="56" spans="1:11" ht="24">
      <c r="B56" s="116"/>
      <c r="C56" s="116"/>
      <c r="D56" s="117"/>
      <c r="E56" s="117"/>
      <c r="F56" s="117"/>
      <c r="G56" s="117"/>
      <c r="H56" s="117"/>
    </row>
    <row r="57" spans="1:11" ht="24">
      <c r="B57" s="116"/>
      <c r="C57" s="116"/>
      <c r="D57" s="117"/>
      <c r="E57" s="258" t="s">
        <v>71</v>
      </c>
      <c r="F57" s="258"/>
      <c r="G57" s="107"/>
      <c r="H57" s="117"/>
      <c r="I57" s="115"/>
      <c r="J57" s="115"/>
      <c r="K57" s="115"/>
    </row>
    <row r="58" spans="1:11" ht="24">
      <c r="B58" s="116"/>
      <c r="C58" s="116"/>
      <c r="D58" s="117"/>
      <c r="E58" s="107"/>
      <c r="F58" s="107"/>
      <c r="G58" s="107"/>
      <c r="H58" s="117"/>
      <c r="I58" s="51"/>
      <c r="J58" s="51"/>
      <c r="K58" s="51"/>
    </row>
    <row r="59" spans="1:11" ht="24">
      <c r="B59" s="116"/>
      <c r="C59" s="116"/>
      <c r="D59" s="117"/>
      <c r="E59" s="107"/>
      <c r="F59" s="107"/>
      <c r="G59" s="107"/>
      <c r="H59" s="117"/>
      <c r="I59" s="51"/>
      <c r="J59" s="51"/>
      <c r="K59" s="51"/>
    </row>
    <row r="60" spans="1:11" ht="24">
      <c r="B60" s="116"/>
      <c r="C60" s="117"/>
      <c r="D60" s="139"/>
      <c r="E60" s="139"/>
      <c r="F60" s="139"/>
      <c r="G60" s="117"/>
      <c r="H60" s="88"/>
      <c r="I60" s="88"/>
      <c r="J60" s="88"/>
    </row>
    <row r="61" spans="1:11" ht="24">
      <c r="B61" s="116"/>
      <c r="C61" s="93"/>
      <c r="D61" s="140" t="s">
        <v>165</v>
      </c>
      <c r="E61" s="140"/>
      <c r="F61" s="141"/>
      <c r="G61" s="141"/>
      <c r="H61" s="107"/>
      <c r="I61" s="89"/>
      <c r="J61" s="89"/>
    </row>
    <row r="62" spans="1:11" ht="24">
      <c r="C62" s="93"/>
      <c r="D62" s="139" t="s">
        <v>164</v>
      </c>
      <c r="E62" s="139"/>
      <c r="F62" s="139"/>
      <c r="G62" s="139"/>
      <c r="H62" s="107"/>
    </row>
    <row r="63" spans="1:11" ht="24">
      <c r="C63" s="117"/>
      <c r="D63" s="117"/>
      <c r="E63" s="117"/>
      <c r="F63" s="117"/>
      <c r="G63" s="117"/>
    </row>
    <row r="64" spans="1:11" ht="24">
      <c r="D64" s="117"/>
      <c r="E64" s="117"/>
      <c r="F64" s="117"/>
      <c r="G64" s="117"/>
      <c r="H64" s="117"/>
    </row>
    <row r="72" spans="1:1" hidden="1">
      <c r="A72" s="1" t="s">
        <v>153</v>
      </c>
    </row>
    <row r="73" spans="1:1" hidden="1">
      <c r="A73" s="1" t="s">
        <v>121</v>
      </c>
    </row>
    <row r="74" spans="1:1" hidden="1">
      <c r="A74" s="1" t="s">
        <v>122</v>
      </c>
    </row>
    <row r="75" spans="1:1" hidden="1">
      <c r="A75" s="1" t="s">
        <v>123</v>
      </c>
    </row>
    <row r="76" spans="1:1" hidden="1">
      <c r="A76" s="1" t="s">
        <v>124</v>
      </c>
    </row>
    <row r="77" spans="1:1" hidden="1">
      <c r="A77" s="1" t="s">
        <v>125</v>
      </c>
    </row>
    <row r="78" spans="1:1" hidden="1">
      <c r="A78" s="1" t="s">
        <v>126</v>
      </c>
    </row>
    <row r="79" spans="1:1" hidden="1">
      <c r="A79" s="1" t="s">
        <v>127</v>
      </c>
    </row>
    <row r="80" spans="1:1" hidden="1">
      <c r="A80" s="1" t="s">
        <v>128</v>
      </c>
    </row>
    <row r="81" spans="1:1" hidden="1">
      <c r="A81" s="1" t="s">
        <v>129</v>
      </c>
    </row>
    <row r="82" spans="1:1" hidden="1">
      <c r="A82" s="1" t="s">
        <v>130</v>
      </c>
    </row>
    <row r="83" spans="1:1" hidden="1">
      <c r="A83" s="1" t="s">
        <v>131</v>
      </c>
    </row>
    <row r="84" spans="1:1" hidden="1">
      <c r="A84" s="1" t="s">
        <v>132</v>
      </c>
    </row>
    <row r="85" spans="1:1" hidden="1">
      <c r="A85" s="1" t="s">
        <v>133</v>
      </c>
    </row>
    <row r="86" spans="1:1" hidden="1">
      <c r="A86" s="1" t="s">
        <v>134</v>
      </c>
    </row>
    <row r="87" spans="1:1" hidden="1">
      <c r="A87" s="1" t="s">
        <v>135</v>
      </c>
    </row>
    <row r="88" spans="1:1" hidden="1">
      <c r="A88" s="1" t="s">
        <v>136</v>
      </c>
    </row>
    <row r="89" spans="1:1" hidden="1">
      <c r="A89" s="1" t="s">
        <v>137</v>
      </c>
    </row>
    <row r="90" spans="1:1" hidden="1">
      <c r="A90" s="1" t="s">
        <v>138</v>
      </c>
    </row>
    <row r="91" spans="1:1" hidden="1">
      <c r="A91" s="1" t="s">
        <v>139</v>
      </c>
    </row>
    <row r="92" spans="1:1" hidden="1">
      <c r="A92" s="1" t="s">
        <v>140</v>
      </c>
    </row>
    <row r="93" spans="1:1" hidden="1">
      <c r="A93" s="1" t="s">
        <v>141</v>
      </c>
    </row>
    <row r="94" spans="1:1" hidden="1">
      <c r="A94" s="1" t="s">
        <v>142</v>
      </c>
    </row>
    <row r="95" spans="1:1" hidden="1">
      <c r="A95" s="1" t="s">
        <v>143</v>
      </c>
    </row>
    <row r="96" spans="1:1" hidden="1">
      <c r="A96" s="1" t="s">
        <v>144</v>
      </c>
    </row>
    <row r="97" spans="1:1" hidden="1">
      <c r="A97" s="1" t="s">
        <v>145</v>
      </c>
    </row>
    <row r="98" spans="1:1" hidden="1">
      <c r="A98" s="1" t="s">
        <v>146</v>
      </c>
    </row>
    <row r="99" spans="1:1" hidden="1">
      <c r="A99" s="1" t="s">
        <v>147</v>
      </c>
    </row>
    <row r="100" spans="1:1" hidden="1">
      <c r="A100" s="1" t="s">
        <v>148</v>
      </c>
    </row>
    <row r="101" spans="1:1" hidden="1">
      <c r="A101" s="1" t="s">
        <v>149</v>
      </c>
    </row>
    <row r="102" spans="1:1" hidden="1">
      <c r="A102" s="1" t="s">
        <v>150</v>
      </c>
    </row>
    <row r="103" spans="1:1" hidden="1">
      <c r="A103" s="1" t="s">
        <v>151</v>
      </c>
    </row>
    <row r="104" spans="1:1" hidden="1">
      <c r="A104" s="1" t="s">
        <v>152</v>
      </c>
    </row>
  </sheetData>
  <sheetProtection selectLockedCells="1"/>
  <dataValidations count="1">
    <dataValidation type="list" allowBlank="1" showInputMessage="1" showErrorMessage="1" sqref="C5" xr:uid="{00000000-0002-0000-0400-000000000000}">
      <formula1>$A$72:$A$104</formula1>
    </dataValidation>
  </dataValidations>
  <printOptions horizontalCentered="1"/>
  <pageMargins left="0.19685039370078741" right="0.19685039370078741" top="0.98425196850393704" bottom="0.19685039370078741" header="0.31496062992125984" footer="0.31496062992125984"/>
  <pageSetup scale="54" orientation="portrait" r:id="rId1"/>
  <headerFooter>
    <oddHeader>&amp;C&amp;G</oddHead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 RPP_METAS</vt:lpstr>
      <vt:lpstr>2. RPP_RAMO11</vt:lpstr>
      <vt:lpstr>3. RPP_RAMO33</vt:lpstr>
      <vt:lpstr>4. RPP_FIGURA_FORMACIÓN</vt:lpstr>
      <vt:lpstr>5. APORTACION ESTATAL</vt:lpstr>
      <vt:lpstr>'1. RPP_METAS'!Área_de_impresión</vt:lpstr>
      <vt:lpstr>'2. RPP_RAMO11'!Área_de_impresión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Morales Villarruel</dc:creator>
  <cp:lastModifiedBy>IEEA</cp:lastModifiedBy>
  <cp:lastPrinted>2024-12-03T00:34:14Z</cp:lastPrinted>
  <dcterms:created xsi:type="dcterms:W3CDTF">2023-07-24T23:44:53Z</dcterms:created>
  <dcterms:modified xsi:type="dcterms:W3CDTF">2026-02-06T14:27:45Z</dcterms:modified>
</cp:coreProperties>
</file>