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PRESUPUESTOS\Programación y Presupuesto\Ejercicio 2024\8.RPPM\"/>
    </mc:Choice>
  </mc:AlternateContent>
  <xr:revisionPtr revIDLastSave="0" documentId="13_ncr:1_{C1A71BBA-F406-4DC0-BDAD-1B4E79EC722E}" xr6:coauthVersionLast="47" xr6:coauthVersionMax="47" xr10:uidLastSave="{00000000-0000-0000-0000-000000000000}"/>
  <bookViews>
    <workbookView xWindow="-28920" yWindow="-6735" windowWidth="29040" windowHeight="15720" activeTab="2" xr2:uid="{00000000-000D-0000-FFFF-FFFF0000000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RPP_METAS'!$L$6:$L$6</definedName>
    <definedName name="_xlnm._FilterDatabase" localSheetId="2" hidden="1">'3. RPP_RAMO33'!$B$31:$K$31</definedName>
    <definedName name="_xlnm.Print_Area" localSheetId="0">'1. RPP_METAS'!$A$1:$AE$47</definedName>
    <definedName name="_xlnm.Print_Area" localSheetId="1">'2. RPP_RAMO11'!$A$1:$Q$40</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RPP_RAMO33'!$B$31:$K$31</definedName>
    <definedName name="Z_1B285F79_A3DC_4565_B01C_4546026BFD60_.wvu.Rows" localSheetId="2" hidden="1">'3. RPP_RAMO33'!$172:$1048576,'3. RPP_RAMO33'!#REF!</definedName>
    <definedName name="Z_1B285F79_A3DC_4565_B01C_4546026BFD60_.wvu.Rows" localSheetId="4" hidden="1">'5. APORTACION ESTATAL'!$56:$1048576</definedName>
    <definedName name="Z_1C6F7EB1_966B_4B9A_8DC7_91574CBFD378_.wvu.FilterData" localSheetId="2" hidden="1">'3. RPP_RAMO33'!$B$31:$K$124</definedName>
    <definedName name="Z_1C6F7EB1_966B_4B9A_8DC7_91574CBFD378_.wvu.Rows" localSheetId="2" hidden="1">'3. RPP_RAMO33'!$32:$32,'3. RPP_RAMO33'!#REF!,'3. RPP_RAMO33'!$35:$35,'3. RPP_RAMO33'!$36:$36,'3. RPP_RAMO33'!$38:$38,'3. RPP_RAMO33'!$106:$126</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RPP_RAMO33'!$B$31:$K$31</definedName>
    <definedName name="Z_7983620A_C3CD_468B_930E_290E06D43280_.wvu.Rows" localSheetId="2" hidden="1">'3. RPP_RAMO33'!$172:$1048576,'3. RPP_RAMO33'!#REF!</definedName>
    <definedName name="Z_7983620A_C3CD_468B_930E_290E06D43280_.wvu.Rows" localSheetId="4" hidden="1">'5. APORTACION ESTATAL'!$56:$1048576</definedName>
    <definedName name="Z_80E7DA02_1B60_4892_8DF8_F1D90CFB8D6E_.wvu.FilterData" localSheetId="2" hidden="1">'3. RPP_RAMO33'!$B$31:$K$124</definedName>
    <definedName name="Z_80E7DA02_1B60_4892_8DF8_F1D90CFB8D6E_.wvu.Rows" localSheetId="2" hidden="1">'3. RPP_RAMO33'!$32:$32,'3. RPP_RAMO33'!#REF!,'3. RPP_RAMO33'!$35:$35,'3. RPP_RAMO33'!$36:$36,'3. RPP_RAMO33'!$38:$38,'3. RPP_RAMO33'!$106:$126</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RPP_RAMO33'!$B$31:$K$31</definedName>
    <definedName name="Z_D74BCB23_1516_412E_B6F3_088F98D88FC8_.wvu.Rows" localSheetId="2" hidden="1">'3. RPP_RAMO33'!$172:$1048576,'3.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RPP_RAMO33'!$B$31:$K$124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RPP_RAMO33'!$B$31:$K$124</definedName>
    <definedName name="Z_ED49C49A_6049_47A5_8E7A_75CF87152D2E_.wvu.Rows" localSheetId="1" hidden="1">'2. RPP_RAMO11'!$36:$1048576,'2. RPP_RAMO11'!#REF!,'2. RPP_RAMO11'!#REF!,'2. RPP_RAMO11'!#REF!,'2. RPP_RAMO11'!#REF!,'2. RPP_RAMO11'!#REF!,'2. RPP_RAMO11'!#REF!,'2. RPP_RAMO11'!#REF!</definedName>
    <definedName name="Z_ED49C49A_6049_47A5_8E7A_75CF87152D2E_.wvu.Rows" localSheetId="2" hidden="1">'3. RPP_RAMO33'!$145:$1048576,'3. RPP_RAMO33'!#REF!</definedName>
    <definedName name="Z_ED49C49A_6049_47A5_8E7A_75CF87152D2E_.wvu.Rows" localSheetId="3" hidden="1">'4. RPP_FIGURA_FORMACIÓN'!$50:$1048576,'4. RPP_FIGURA_FORMACIÓN'!#REF!</definedName>
    <definedName name="Z_ED49C49A_6049_47A5_8E7A_75CF87152D2E_.wvu.Rows" localSheetId="4" hidden="1">'5. APORTACION ESTATAL'!$55:$1048576</definedName>
    <definedName name="Z_FAE10B0D_9AB1_42AB_8AC7_8F9C76D18A26_.wvu.FilterData" localSheetId="2" hidden="1">'3. RPP_RAMO33'!$B$31:$K$31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 r="L76" i="3"/>
  <c r="L45" i="3" l="1"/>
  <c r="L44" i="3" l="1"/>
  <c r="V36" i="1" l="1"/>
  <c r="W36" i="1" s="1"/>
  <c r="U36" i="1"/>
  <c r="S36" i="1"/>
  <c r="T36" i="1" s="1"/>
  <c r="R36" i="1"/>
  <c r="G36" i="1"/>
  <c r="H36" i="1" s="1"/>
  <c r="F36" i="1"/>
  <c r="D36" i="1"/>
  <c r="C36" i="1"/>
  <c r="W35" i="1"/>
  <c r="T35" i="1"/>
  <c r="H35" i="1"/>
  <c r="E35" i="1"/>
  <c r="W34" i="1"/>
  <c r="T34" i="1"/>
  <c r="H34" i="1"/>
  <c r="E34" i="1"/>
  <c r="W33" i="1"/>
  <c r="T33" i="1"/>
  <c r="H33" i="1"/>
  <c r="E33" i="1"/>
  <c r="V27" i="1"/>
  <c r="W27" i="1" s="1"/>
  <c r="U27" i="1"/>
  <c r="S27" i="1"/>
  <c r="T27" i="1" s="1"/>
  <c r="R27" i="1"/>
  <c r="G27" i="1"/>
  <c r="H27" i="1" s="1"/>
  <c r="F27" i="1"/>
  <c r="D27" i="1"/>
  <c r="C27" i="1"/>
  <c r="W26" i="1"/>
  <c r="T26" i="1"/>
  <c r="H26" i="1"/>
  <c r="E26" i="1"/>
  <c r="W25" i="1"/>
  <c r="T25" i="1"/>
  <c r="H25" i="1"/>
  <c r="E25" i="1"/>
  <c r="W24" i="1"/>
  <c r="T24" i="1"/>
  <c r="H24" i="1"/>
  <c r="E24" i="1"/>
  <c r="V18" i="1"/>
  <c r="W18" i="1" s="1"/>
  <c r="U18" i="1"/>
  <c r="S18" i="1"/>
  <c r="T18" i="1" s="1"/>
  <c r="R18" i="1"/>
  <c r="G18" i="1"/>
  <c r="F18" i="1"/>
  <c r="D18" i="1"/>
  <c r="E18" i="1" s="1"/>
  <c r="C18" i="1"/>
  <c r="W17" i="1"/>
  <c r="T17" i="1"/>
  <c r="H17" i="1"/>
  <c r="E17" i="1"/>
  <c r="W16" i="1"/>
  <c r="T16" i="1"/>
  <c r="H16" i="1"/>
  <c r="E16" i="1"/>
  <c r="W15" i="1"/>
  <c r="T15" i="1"/>
  <c r="H15" i="1"/>
  <c r="E15" i="1"/>
  <c r="V9" i="1"/>
  <c r="W9" i="1" s="1"/>
  <c r="U9" i="1"/>
  <c r="S9" i="1"/>
  <c r="T9" i="1" s="1"/>
  <c r="R9" i="1"/>
  <c r="V8" i="1"/>
  <c r="U8" i="1"/>
  <c r="S8" i="1"/>
  <c r="T8" i="1" s="1"/>
  <c r="R8" i="1"/>
  <c r="V7" i="1"/>
  <c r="V10" i="1" s="1"/>
  <c r="U7" i="1"/>
  <c r="S7" i="1"/>
  <c r="S10" i="1" s="1"/>
  <c r="R7" i="1"/>
  <c r="W8" i="1" l="1"/>
  <c r="R10" i="1"/>
  <c r="H18" i="1"/>
  <c r="E36" i="1"/>
  <c r="W7" i="1"/>
  <c r="E27" i="1"/>
  <c r="U10" i="1"/>
  <c r="W10" i="1" s="1"/>
  <c r="T10" i="1"/>
  <c r="T7" i="1"/>
  <c r="L32" i="3"/>
  <c r="L41" i="3"/>
  <c r="L38" i="3"/>
  <c r="L35" i="3"/>
  <c r="F19" i="3"/>
  <c r="H43" i="3" l="1"/>
  <c r="H40" i="3"/>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F12" i="5"/>
  <c r="E12" i="5"/>
  <c r="D12" i="5"/>
  <c r="F11" i="5"/>
  <c r="E11" i="5"/>
  <c r="D11" i="5"/>
  <c r="G10" i="5"/>
  <c r="F10" i="5"/>
  <c r="E10" i="5"/>
  <c r="D10" i="5"/>
  <c r="G9" i="5"/>
  <c r="F9" i="5"/>
  <c r="E9" i="5"/>
  <c r="D9" i="5"/>
  <c r="L39" i="4"/>
  <c r="K39" i="4"/>
  <c r="H22" i="4"/>
  <c r="G22" i="4"/>
  <c r="I21" i="4"/>
  <c r="I20" i="4"/>
  <c r="I19" i="4"/>
  <c r="I18" i="4"/>
  <c r="I17" i="4"/>
  <c r="I16" i="4"/>
  <c r="I15" i="4"/>
  <c r="I14" i="4"/>
  <c r="I13" i="4"/>
  <c r="O127" i="3"/>
  <c r="N127" i="3"/>
  <c r="M127" i="3"/>
  <c r="K127" i="3"/>
  <c r="J127" i="3"/>
  <c r="I127" i="3"/>
  <c r="H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O43" i="3"/>
  <c r="N43" i="3"/>
  <c r="M43" i="3"/>
  <c r="L43" i="3"/>
  <c r="K43" i="3"/>
  <c r="J43" i="3"/>
  <c r="I43" i="3"/>
  <c r="O40" i="3"/>
  <c r="N40" i="3"/>
  <c r="M40" i="3"/>
  <c r="K40" i="3"/>
  <c r="J40" i="3"/>
  <c r="I40" i="3"/>
  <c r="L40" i="3"/>
  <c r="O37" i="3"/>
  <c r="N37" i="3"/>
  <c r="M37" i="3"/>
  <c r="K37" i="3"/>
  <c r="J37" i="3"/>
  <c r="I37" i="3"/>
  <c r="H37" i="3"/>
  <c r="L37" i="3"/>
  <c r="O34" i="3"/>
  <c r="N34" i="3"/>
  <c r="M34" i="3"/>
  <c r="L34" i="3"/>
  <c r="K34" i="3"/>
  <c r="J34" i="3"/>
  <c r="I34" i="3"/>
  <c r="H34" i="3"/>
  <c r="L19" i="3"/>
  <c r="J19" i="3"/>
  <c r="I19" i="3"/>
  <c r="G19" i="3"/>
  <c r="E19" i="3"/>
  <c r="D19" i="3"/>
  <c r="L18" i="3"/>
  <c r="J18" i="3"/>
  <c r="I18" i="3"/>
  <c r="G18" i="3"/>
  <c r="F18" i="3"/>
  <c r="E18" i="3"/>
  <c r="D18" i="3"/>
  <c r="L17" i="3"/>
  <c r="J17" i="3"/>
  <c r="I17" i="3"/>
  <c r="G17" i="3"/>
  <c r="F17" i="3"/>
  <c r="E17" i="3"/>
  <c r="D17" i="3"/>
  <c r="H16" i="3"/>
  <c r="P33" i="2"/>
  <c r="O33" i="2"/>
  <c r="N33" i="2"/>
  <c r="K33" i="2"/>
  <c r="J33" i="2"/>
  <c r="I33" i="2"/>
  <c r="M32" i="2"/>
  <c r="M33" i="2" s="1"/>
  <c r="P31" i="2"/>
  <c r="O31" i="2"/>
  <c r="N31" i="2"/>
  <c r="K31" i="2"/>
  <c r="J31" i="2"/>
  <c r="I31" i="2"/>
  <c r="M30" i="2"/>
  <c r="M31" i="2" s="1"/>
  <c r="P29" i="2"/>
  <c r="O29" i="2"/>
  <c r="N29" i="2"/>
  <c r="K29" i="2"/>
  <c r="J29" i="2"/>
  <c r="I29" i="2"/>
  <c r="M28" i="2"/>
  <c r="P27" i="2"/>
  <c r="O27" i="2"/>
  <c r="N27" i="2"/>
  <c r="K27" i="2"/>
  <c r="J27" i="2"/>
  <c r="I27" i="2"/>
  <c r="M26" i="2"/>
  <c r="M27" i="2" s="1"/>
  <c r="I14" i="2"/>
  <c r="I15" i="2" s="1"/>
  <c r="H14" i="2"/>
  <c r="H15" i="2" s="1"/>
  <c r="G14" i="2"/>
  <c r="G15" i="2" s="1"/>
  <c r="E14" i="2"/>
  <c r="E15" i="2" s="1"/>
  <c r="D14" i="2"/>
  <c r="D15" i="2" s="1"/>
  <c r="C14" i="2"/>
  <c r="C15" i="2" s="1"/>
  <c r="F13" i="5" l="1"/>
  <c r="G12" i="5"/>
  <c r="G11" i="5"/>
  <c r="G13" i="5" s="1"/>
  <c r="L127" i="3"/>
  <c r="H18" i="3"/>
  <c r="N18" i="3" s="1"/>
  <c r="H19" i="3"/>
  <c r="M19" i="3" s="1"/>
  <c r="L20" i="3"/>
  <c r="E13" i="5"/>
  <c r="G53" i="5"/>
  <c r="D13" i="5"/>
  <c r="J14" i="2"/>
  <c r="J15" i="2" s="1"/>
  <c r="J20" i="3"/>
  <c r="I22" i="4"/>
  <c r="I20" i="3"/>
  <c r="E20" i="3"/>
  <c r="D20" i="3"/>
  <c r="F20" i="3"/>
  <c r="G20" i="3"/>
  <c r="N16" i="3"/>
  <c r="H17" i="3"/>
  <c r="M16" i="3"/>
  <c r="M29" i="2"/>
  <c r="M18" i="3" l="1"/>
  <c r="F15" i="2"/>
  <c r="K14" i="2"/>
  <c r="K15" i="2" s="1"/>
  <c r="N19" i="3"/>
  <c r="M17" i="3"/>
  <c r="N17" i="3"/>
  <c r="H20" i="3"/>
  <c r="N20" i="3" s="1"/>
  <c r="M20" i="3" l="1"/>
</calcChain>
</file>

<file path=xl/sharedStrings.xml><?xml version="1.0" encoding="utf-8"?>
<sst xmlns="http://schemas.openxmlformats.org/spreadsheetml/2006/main" count="473" uniqueCount="181">
  <si>
    <t>Reporte Programático Presupuestal</t>
  </si>
  <si>
    <t>Metas de atención y de conclusión</t>
  </si>
  <si>
    <t>Total Estatal</t>
  </si>
  <si>
    <t>Niveles</t>
  </si>
  <si>
    <t>Atención</t>
  </si>
  <si>
    <t>UCN</t>
  </si>
  <si>
    <t>Entidad:</t>
  </si>
  <si>
    <t>Mes:</t>
  </si>
  <si>
    <t>MARZO</t>
  </si>
  <si>
    <t>Meta al periodo</t>
  </si>
  <si>
    <t>Logro al periodo</t>
  </si>
  <si>
    <t>% de avance atención</t>
  </si>
  <si>
    <t>% de avance UCN</t>
  </si>
  <si>
    <t>AGS</t>
  </si>
  <si>
    <t>Alfabetización</t>
  </si>
  <si>
    <t>Instrucciones</t>
  </si>
  <si>
    <t>Primaria</t>
  </si>
  <si>
    <r>
      <rPr>
        <b/>
        <sz val="9"/>
        <rFont val="Montserrat"/>
      </rPr>
      <t>1.</t>
    </r>
    <r>
      <rPr>
        <sz val="9"/>
        <rFont val="Montserrat"/>
      </rPr>
      <t xml:space="preserve"> Llenar los logros alcanzados al periodo, por tipo de población y por nivel educativo, tanto en atención, como para conclusiones de nivel </t>
    </r>
    <r>
      <rPr>
        <b/>
        <sz val="9"/>
        <rFont val="Montserrat"/>
      </rPr>
      <t xml:space="preserve">2. </t>
    </r>
    <r>
      <rPr>
        <sz val="9"/>
        <rFont val="Montserrat"/>
      </rPr>
      <t xml:space="preserve">Las metas ya se encuentran pre-cargadas con información del Programa Anual de la Entidad. </t>
    </r>
    <r>
      <rPr>
        <b/>
        <sz val="9"/>
        <rFont val="Montserrat"/>
      </rPr>
      <t>3.</t>
    </r>
    <r>
      <rPr>
        <sz val="9"/>
        <rFont val="Montserrat"/>
      </rPr>
      <t xml:space="preserve"> Los logros que aquí se plasmen, deberán coincidir con la que se reportan en los sistemas de  Control Escolar del INEA. </t>
    </r>
    <r>
      <rPr>
        <b/>
        <sz val="9"/>
        <rFont val="Montserrat"/>
      </rPr>
      <t xml:space="preserve">4. </t>
    </r>
    <r>
      <rPr>
        <sz val="9"/>
        <rFont val="Montserrat"/>
      </rPr>
      <t xml:space="preserve">Todas las variaciones de los logros al periodo con respecto a las metas programadas por cada tipo de población deberán ser justificadas en el espacio destinado para ello. </t>
    </r>
    <r>
      <rPr>
        <b/>
        <sz val="9"/>
        <rFont val="Montserrat"/>
      </rPr>
      <t xml:space="preserve">5. </t>
    </r>
    <r>
      <rPr>
        <sz val="9"/>
        <rFont val="Montserrat"/>
      </rPr>
      <t>Las celdas que deben ser capturadas tienen formato de texto en rojo.</t>
    </r>
  </si>
  <si>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</si>
  <si>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</si>
  <si>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</si>
  <si>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</si>
  <si>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</si>
  <si>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</si>
  <si>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*La meta corresponde a lo plasmado en el PA 2023 de la entidad para el periodo de análisis (Alfabetización, Primaria y Secundaria)</t>
  </si>
  <si>
    <t>Indígena</t>
  </si>
  <si>
    <t>CERESOS, CEFERESOS y Centros de Rehabilitación Social Juvenil</t>
  </si>
  <si>
    <t>Elabora</t>
  </si>
  <si>
    <t>Reporte Programático Presupuestal Mensual</t>
  </si>
  <si>
    <t>Presupuesto Ramo 11</t>
  </si>
  <si>
    <t>1. Reportar el presupuesto ejercido y comprometido únicamente del mes, es decir, se deben acumular montos de los meses del trimestre. 2. El presupuesto ministrado y autorizado de meses anteriores ya se encuentran pre-cargado.  3. No se permite: a) presupuesto ejercido y comprometido mayores al autorizado anual, b) ejercicio del presupuesto o compromisos negativos. 4. El presupuesto ejercido a reportar es el que ya se haya pagado a las Personas Voluntarias Beneficiarias de Subsidio PVBS del trimestre inmediato anterior, mientras que el presupuesto comprometido es aquel que aún no se paga al momento de entregar el RPP, pero ya se encuentra por dispersar a las PVBS. 5. Las celdas que deben ser capturadas tienen formato de texto en rojo.</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</si>
  <si>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</si>
  <si>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</si>
  <si>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</si>
  <si>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</si>
  <si>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</si>
  <si>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</si>
  <si>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</si>
  <si>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</si>
  <si>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</si>
  <si>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</si>
  <si>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</si>
  <si>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</si>
  <si>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</si>
  <si>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</si>
  <si>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r>
      <rPr>
        <b/>
        <sz val="9"/>
        <color theme="1"/>
        <rFont val="Montserrat"/>
      </rPr>
      <t xml:space="preserve">NOTA: </t>
    </r>
    <r>
      <rPr>
        <sz val="9"/>
        <color theme="1"/>
        <rFont val="Montserrat"/>
      </rPr>
      <t>El porcentaje representa el avance del presupuesto ejercido y comprometido acumulado, con respecto al presupuesto modificado anual.</t>
    </r>
  </si>
  <si>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</si>
  <si>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</si>
  <si>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</si>
  <si>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</si>
  <si>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</si>
  <si>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</si>
  <si>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</si>
  <si>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</si>
  <si>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</si>
  <si>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</si>
  <si>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</si>
  <si>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</si>
  <si>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</si>
  <si>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</si>
  <si>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</si>
  <si>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</si>
  <si>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</si>
  <si>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1. Reportar el presupuesto ejercido y comprometido únicamente del mes, es decir, no se deben acumular montos de meses anteriores. 2. El presupuesto ministrado y autorizado de meses anteriores ya se encuentran pre-cargados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 5. Las celdas que deben ser capturadas tienen formato de texto en rojo.</t>
  </si>
  <si>
    <r>
      <t xml:space="preserve">Disponible al periodo </t>
    </r>
    <r>
      <rPr>
        <b/>
        <sz val="9"/>
        <rFont val="Montserrat"/>
      </rPr>
      <t>(ministrado - ejercido - comprom)</t>
    </r>
  </si>
  <si>
    <t>Ministrado Acumulado al Mes Reportado.</t>
  </si>
  <si>
    <t>Ejercido Acumulado del mes anterior</t>
  </si>
  <si>
    <t>Ejercido Acumulado al Mes Reportado.</t>
  </si>
  <si>
    <t>Ministrado del Mes Reportado</t>
  </si>
  <si>
    <t>Ejercido del Mes Reportado</t>
  </si>
  <si>
    <t>Comprometido del Mes Reportado</t>
  </si>
  <si>
    <r>
      <rPr>
        <b/>
        <sz val="8"/>
        <color theme="1"/>
        <rFont val="Montserrat"/>
      </rPr>
      <t xml:space="preserve">NOTA: </t>
    </r>
    <r>
      <rPr>
        <sz val="8"/>
        <color theme="1"/>
        <rFont val="Montserrat"/>
      </rPr>
      <t>El porcentaje representa el avance del presupuesto ejercido y comprometido acumulado, con respecto al presupuesto modificado anual.</t>
    </r>
  </si>
  <si>
    <t>Justificación de la Variación Presupuestal en el Ramo 33 y acciones por realizar para evitar desviaciones.</t>
  </si>
  <si>
    <t xml:space="preserve">Seguimiento Presupuestal Por Proyecto y Partida del Presupuesto Ejercido del Ramo 33 </t>
  </si>
  <si>
    <t>Total Atención a la Demanda</t>
  </si>
  <si>
    <t>Total Figuras Educativas y Formación Solidaria</t>
  </si>
  <si>
    <t>Total Acreditación</t>
  </si>
  <si>
    <t>Total Plazas Comunitarias</t>
  </si>
  <si>
    <t>Gastos de Operación</t>
  </si>
  <si>
    <t/>
  </si>
  <si>
    <t>Total Gastos de Operación</t>
  </si>
  <si>
    <t>Elabora.</t>
  </si>
  <si>
    <t>Figuras de apoyo fijo</t>
  </si>
  <si>
    <r>
      <rPr>
        <b/>
        <sz val="11"/>
        <rFont val="Montserrat"/>
      </rPr>
      <t>1.</t>
    </r>
    <r>
      <rPr>
        <sz val="11"/>
        <rFont val="Montserrat"/>
      </rPr>
      <t xml:space="preserve"> Las PVBS de autorizadas al periodo ya se encuentran pre-cargadas. </t>
    </r>
    <r>
      <rPr>
        <b/>
        <sz val="11"/>
        <rFont val="Montserrat"/>
      </rPr>
      <t>2.</t>
    </r>
    <r>
      <rPr>
        <sz val="11"/>
        <rFont val="Montserrat"/>
      </rPr>
      <t xml:space="preserve"> Se debe reportar el número de PVBS vinculadas al cierre del trimestre. </t>
    </r>
    <r>
      <rPr>
        <b/>
        <sz val="11"/>
        <rFont val="Montserrat"/>
      </rPr>
      <t xml:space="preserve">3. </t>
    </r>
    <r>
      <rPr>
        <sz val="11"/>
        <rFont val="Montserrat"/>
      </rPr>
      <t xml:space="preserve">Al cargar esta información, automáticamente se calculará el porcentaje de vinculación. </t>
    </r>
  </si>
  <si>
    <t>Columna</t>
  </si>
  <si>
    <t># de Rol</t>
  </si>
  <si>
    <t>PVBS</t>
  </si>
  <si>
    <t>PVBS autorizadas</t>
  </si>
  <si>
    <t>PVBS vinculadas</t>
  </si>
  <si>
    <t>% de vinculación</t>
  </si>
  <si>
    <t>PVBS que apoya en la formación</t>
  </si>
  <si>
    <t>Formación de Personas Voluntarias Beneficiarias de Subsidio</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</si>
  <si>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</si>
  <si>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t>Disponible anual vs ministrado</t>
  </si>
  <si>
    <t>Ejercido Acumulado al mes anterior</t>
  </si>
  <si>
    <t>Figuras Educativas y Formación Solidarias (cursos y talleres)</t>
  </si>
  <si>
    <t>Comentarios/observaciones:</t>
  </si>
  <si>
    <t>Aportación Estatal</t>
  </si>
  <si>
    <t>Estado:</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</si>
  <si>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</si>
  <si>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</si>
  <si>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</si>
  <si>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</si>
  <si>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</si>
  <si>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</si>
  <si>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</si>
  <si>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</si>
  <si>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</si>
  <si>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</si>
  <si>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</si>
  <si>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</si>
  <si>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</si>
  <si>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AGREGAR PARTIDA</t>
  </si>
  <si>
    <t>Total Ejercido de Aportación Estatal</t>
  </si>
  <si>
    <t>Personas con discapacidad</t>
  </si>
  <si>
    <t>Jornaleros Agrícolas Migrantes</t>
  </si>
  <si>
    <t>Personas Voluntarias Beneficiarias de Subsidio para el cumplimiento de metas 2024</t>
  </si>
  <si>
    <t>PVBS que apoya en asesoría educativa hispanohablante</t>
  </si>
  <si>
    <t>PVBS que apoya en asesoría bilingüe</t>
  </si>
  <si>
    <t>PVBS que apoya como operativo territorial</t>
  </si>
  <si>
    <t>PVBS que apoya en la formación bilingüe</t>
  </si>
  <si>
    <t>PVBS que apoya en la elaboración de materiales para la atención de grupos prioritarios</t>
  </si>
  <si>
    <t>Figuras educativas y formación solidaria</t>
  </si>
  <si>
    <t>PVBS que apoya en la aplicación de exámenes</t>
  </si>
  <si>
    <t>PVBS que apoya en los procesos de control escolar</t>
  </si>
  <si>
    <t>PVBS que apoya en los servicios educativos en Plaza Comunitaria</t>
  </si>
  <si>
    <t>Plazas comunitarias</t>
  </si>
  <si>
    <t xml:space="preserve"> Materiales y útiles de oficina</t>
  </si>
  <si>
    <t xml:space="preserve"> Materiales y útiles de impresión y reproducción</t>
  </si>
  <si>
    <t xml:space="preserve"> Material de limpieza</t>
  </si>
  <si>
    <t xml:space="preserve"> Productos alimenticios para el personal en las instalaciones de las dependencias y entidades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</si>
  <si>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</si>
  <si>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</si>
  <si>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</si>
  <si>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</si>
  <si>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</si>
  <si>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</si>
  <si>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</si>
  <si>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</si>
  <si>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</si>
  <si>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</si>
  <si>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</si>
  <si>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</si>
  <si>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</si>
  <si>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</si>
  <si>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</si>
  <si>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</si>
  <si>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</si>
  <si>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</si>
  <si>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</si>
  <si>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</si>
  <si>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</si>
  <si>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</si>
  <si>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</si>
  <si>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</si>
  <si>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</si>
  <si>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</si>
  <si>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</si>
  <si>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</si>
  <si>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</si>
  <si>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</si>
  <si>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</si>
  <si>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</si>
  <si>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</si>
  <si>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</si>
  <si>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</si>
  <si>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</si>
  <si>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</si>
  <si>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</si>
  <si>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</si>
  <si>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</si>
  <si>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 xml:space="preserve"> Materiales y útiles consumibles para el procesamiento en equipos y bienes informáticos.</t>
  </si>
  <si>
    <t>Baja en la matricula de atencion, PVBS que iniciaron con lanzamiento de la primer convocatoria.</t>
  </si>
  <si>
    <t xml:space="preserve">La baja atencion en adultos mayores puede deberse a una gran variedad de factores, para ello es importante implementar estrategias de solucion para la atencion de este grupo vulnerable. </t>
  </si>
  <si>
    <t>N/A</t>
  </si>
  <si>
    <t>La atencion en los centros de reclución enfrenta una serie de desafios que afecta en los logros y la productividad educativa.</t>
  </si>
  <si>
    <t xml:space="preserve">La atencion en este grupo vulnerable no se tiene activa debido a que tarda en tener presentacion y la inactivacion se da, hasta que no se va presentar el examen se da la activacion.  </t>
  </si>
  <si>
    <t>COLIMA</t>
  </si>
  <si>
    <t>LIC. MARCO ANTONIO RODARTE QUINTANA</t>
  </si>
  <si>
    <t>DIRECTOR GENERAL IEEA COLIMA</t>
  </si>
  <si>
    <t>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</si>
</sst>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x14ac:knownFonts="1">
    <font>
      <sz val="11"/>
      <color theme="1"/>
      <name val="Calibri"/>
      <family val="2"/>
      <scheme val="minor"/>
    </font>
    <font>
      <sz val="11"/>
      <color theme="1"/>
      <name val="Calibri"/>
      <family val="2"/>
      <scheme val="minor"/>
    </font>
    <font>
      <sz val="11"/>
      <color theme="1"/>
      <name val="Montserrat"/>
    </font>
    <font>
      <b/>
      <sz val="18"/>
      <color theme="1"/>
      <name val="Montserrat"/>
    </font>
    <font>
      <b/>
      <sz val="16"/>
      <color theme="0"/>
      <name val="Montserrat"/>
    </font>
    <font>
      <b/>
      <sz val="11"/>
      <color theme="1"/>
      <name val="Montserrat"/>
    </font>
    <font>
      <b/>
      <sz val="10"/>
      <color theme="0"/>
      <name val="Montserrat"/>
    </font>
    <font>
      <sz val="11"/>
      <color theme="0"/>
      <name val="Montserrat"/>
    </font>
    <font>
      <sz val="12"/>
      <color theme="1"/>
      <name val="Montserrat"/>
    </font>
    <font>
      <sz val="9"/>
      <color theme="1"/>
      <name val="Montserrat"/>
    </font>
    <font>
      <b/>
      <sz val="8"/>
      <color theme="0"/>
      <name val="Montserrat"/>
    </font>
    <font>
      <b/>
      <sz val="14"/>
      <name val="Montserrat"/>
    </font>
    <font>
      <sz val="11"/>
      <name val="Montserrat"/>
    </font>
    <font>
      <sz val="8"/>
      <color theme="1"/>
      <name val="Montserrat"/>
    </font>
    <font>
      <sz val="14"/>
      <color theme="1"/>
      <name val="Montserrat"/>
    </font>
    <font>
      <sz val="14"/>
      <color theme="0"/>
      <name val="Montserrat"/>
    </font>
    <font>
      <sz val="11"/>
      <color rgb="FFFF0000"/>
      <name val="Montserrat"/>
    </font>
    <font>
      <b/>
      <sz val="14"/>
      <color theme="0"/>
      <name val="Montserrat"/>
    </font>
    <font>
      <sz val="9"/>
      <name val="Montserrat"/>
    </font>
    <font>
      <b/>
      <sz val="9"/>
      <name val="Montserrat"/>
    </font>
    <font>
      <b/>
      <sz val="9"/>
      <color theme="1"/>
      <name val="Montserrat"/>
    </font>
    <font>
      <b/>
      <sz val="11"/>
      <name val="Montserrat"/>
    </font>
    <font>
      <b/>
      <sz val="12"/>
      <color theme="0"/>
      <name val="Montserrat"/>
    </font>
    <font>
      <sz val="6"/>
      <color theme="1"/>
      <name val="Montserrat"/>
    </font>
    <font>
      <b/>
      <sz val="11"/>
      <color theme="0"/>
      <name val="Montserrat"/>
    </font>
    <font>
      <sz val="10"/>
      <color theme="1"/>
      <name val="Montserrat"/>
    </font>
    <font>
      <b/>
      <sz val="18"/>
      <color theme="0"/>
      <name val="Montserrat"/>
    </font>
    <font>
      <b/>
      <sz val="12"/>
      <color theme="1"/>
      <name val="Montserrat"/>
    </font>
    <font>
      <b/>
      <sz val="10"/>
      <color theme="1"/>
      <name val="Montserrat"/>
    </font>
    <font>
      <sz val="10"/>
      <name val="Montserrat"/>
    </font>
    <font>
      <sz val="12"/>
      <name val="Montserrat"/>
    </font>
    <font>
      <b/>
      <sz val="12"/>
      <name val="Montserrat"/>
    </font>
    <font>
      <b/>
      <sz val="11"/>
      <color rgb="FF285C4D"/>
      <name val="Montserrat"/>
    </font>
    <font>
      <sz val="12"/>
      <color rgb="FFFF0000"/>
      <name val="Montserrat"/>
    </font>
    <font>
      <sz val="13"/>
      <name val="Montserrat"/>
    </font>
    <font>
      <b/>
      <sz val="8"/>
      <color theme="1"/>
      <name val="Montserrat"/>
    </font>
    <font>
      <sz val="10"/>
      <color theme="0"/>
      <name val="Montserrat"/>
    </font>
    <font>
      <sz val="10"/>
      <color rgb="FFFF0000"/>
      <name val="Montserrat"/>
    </font>
    <font>
      <b/>
      <sz val="9"/>
      <color theme="0"/>
      <name val="Montserrat"/>
    </font>
    <font>
      <sz val="9"/>
      <color theme="0"/>
      <name val="Montserrat"/>
    </font>
    <font>
      <sz val="9"/>
      <color rgb="FFFF0000"/>
      <name val="Montserrat"/>
    </font>
    <font>
      <b/>
      <sz val="7"/>
      <name val="Montserrat"/>
    </font>
    <font>
      <sz val="7"/>
      <name val="Montserrat"/>
    </font>
    <font>
      <sz val="10"/>
      <name val="Arial"/>
      <family val="2"/>
    </font>
  </fonts>
  <fills count="14">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9D244D"/>
        <bgColor indexed="64"/>
      </patternFill>
    </fill>
    <fill>
      <patternFill patternType="solid">
        <fgColor rgb="FFD4C19C"/>
        <bgColor indexed="64"/>
      </patternFill>
    </fill>
    <fill>
      <patternFill patternType="solid">
        <fgColor theme="0"/>
        <bgColor indexed="64"/>
      </patternFill>
    </fill>
    <fill>
      <patternFill patternType="solid">
        <fgColor rgb="FF9D2449"/>
        <bgColor indexed="64"/>
      </patternFill>
    </fill>
    <fill>
      <patternFill patternType="solid">
        <fgColor rgb="FFFF0000"/>
        <bgColor indexed="64"/>
      </patternFill>
    </fill>
    <fill>
      <patternFill patternType="solid">
        <fgColor rgb="FF285C4D"/>
        <bgColor indexed="64"/>
      </patternFill>
    </fill>
    <fill>
      <patternFill patternType="solid">
        <fgColor rgb="FFB3905D"/>
        <bgColor indexed="64"/>
      </patternFill>
    </fill>
    <fill>
      <patternFill patternType="solid">
        <fgColor rgb="FFA7814F"/>
        <bgColor indexed="64"/>
      </patternFill>
    </fill>
    <fill>
      <patternFill patternType="solid">
        <fgColor rgb="FF621132"/>
        <bgColor indexed="64"/>
      </patternFill>
    </fill>
    <fill>
      <patternFill patternType="solid">
        <fgColor theme="4"/>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43"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351">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4" fillId="3" borderId="1" xfId="0" applyFont="1" applyFill="1" applyBorder="1" applyAlignment="1" applyProtection="1">
      <alignment horizontal="centerContinuous" vertical="center"/>
      <protection hidden="1"/>
    </xf>
    <xf numFmtId="0" fontId="5" fillId="0" borderId="0" xfId="0" applyFont="1" applyAlignment="1" applyProtection="1">
      <alignment vertical="center"/>
      <protection hidden="1"/>
    </xf>
    <xf numFmtId="0" fontId="6" fillId="4" borderId="2" xfId="0" applyFont="1" applyFill="1" applyBorder="1" applyAlignment="1" applyProtection="1">
      <alignment horizontal="centerContinuous" vertical="center"/>
      <protection hidden="1"/>
    </xf>
    <xf numFmtId="0" fontId="6" fillId="4" borderId="3" xfId="0" applyFont="1" applyFill="1" applyBorder="1" applyAlignment="1" applyProtection="1">
      <alignment horizontal="centerContinuous" vertical="center"/>
      <protection hidden="1"/>
    </xf>
    <xf numFmtId="0" fontId="6" fillId="4" borderId="4" xfId="0" applyFont="1" applyFill="1" applyBorder="1" applyAlignment="1" applyProtection="1">
      <alignment horizontal="centerContinuous" vertical="center"/>
      <protection hidden="1"/>
    </xf>
    <xf numFmtId="0" fontId="7"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10" fillId="3" borderId="6" xfId="0" applyFont="1" applyFill="1" applyBorder="1" applyAlignment="1" applyProtection="1">
      <alignment horizontal="centerContinuous" vertical="center"/>
      <protection hidden="1"/>
    </xf>
    <xf numFmtId="0" fontId="10" fillId="3" borderId="7" xfId="0" applyFont="1" applyFill="1" applyBorder="1" applyAlignment="1" applyProtection="1">
      <alignment horizontal="centerContinuous" vertical="center"/>
      <protection hidden="1"/>
    </xf>
    <xf numFmtId="0" fontId="11" fillId="0" borderId="0" xfId="0" applyFont="1" applyAlignment="1" applyProtection="1">
      <alignment vertical="center"/>
      <protection hidden="1"/>
    </xf>
    <xf numFmtId="0" fontId="11" fillId="0" borderId="0" xfId="0" applyFont="1" applyAlignment="1" applyProtection="1">
      <alignment horizontal="left" vertical="center"/>
      <protection locked="0" hidden="1"/>
    </xf>
    <xf numFmtId="0" fontId="11" fillId="0" borderId="0" xfId="0" applyFont="1" applyAlignment="1" applyProtection="1">
      <alignment horizontal="center" vertical="center"/>
      <protection locked="0" hidden="1"/>
    </xf>
    <xf numFmtId="0" fontId="12" fillId="0" borderId="0" xfId="0" applyFont="1" applyAlignment="1" applyProtection="1">
      <alignment vertical="center"/>
      <protection locked="0" hidden="1"/>
    </xf>
    <xf numFmtId="0" fontId="2" fillId="0" borderId="0" xfId="0" applyFont="1" applyAlignment="1" applyProtection="1">
      <alignment vertical="center"/>
      <protection locked="0" hidden="1"/>
    </xf>
    <xf numFmtId="0" fontId="11" fillId="0" borderId="0" xfId="0" applyFont="1" applyAlignment="1" applyProtection="1">
      <alignment vertical="center"/>
      <protection locked="0" hidden="1"/>
    </xf>
    <xf numFmtId="0" fontId="11" fillId="0" borderId="0" xfId="0" applyFont="1" applyAlignment="1" applyProtection="1">
      <alignment horizontal="left" vertical="center"/>
      <protection hidden="1"/>
    </xf>
    <xf numFmtId="0" fontId="13" fillId="5" borderId="6" xfId="0" applyFont="1" applyFill="1" applyBorder="1" applyAlignment="1" applyProtection="1">
      <alignment horizontal="center" vertical="center" wrapText="1"/>
      <protection hidden="1"/>
    </xf>
    <xf numFmtId="0" fontId="13" fillId="5" borderId="7"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15" fillId="0" borderId="0" xfId="0" applyFont="1" applyAlignment="1" applyProtection="1">
      <alignment vertical="center"/>
      <protection hidden="1"/>
    </xf>
    <xf numFmtId="0" fontId="9" fillId="5" borderId="5" xfId="0" applyFont="1" applyFill="1" applyBorder="1" applyAlignment="1" applyProtection="1">
      <alignment vertical="center" wrapText="1"/>
      <protection hidden="1"/>
    </xf>
    <xf numFmtId="3" fontId="12" fillId="0" borderId="6" xfId="0" applyNumberFormat="1" applyFont="1" applyBorder="1" applyAlignment="1" applyProtection="1">
      <alignment horizontal="center" vertical="center"/>
      <protection hidden="1"/>
    </xf>
    <xf numFmtId="0" fontId="16" fillId="0" borderId="6" xfId="0" applyFont="1" applyBorder="1" applyAlignment="1" applyProtection="1">
      <alignment horizontal="center" vertical="center"/>
      <protection locked="0"/>
    </xf>
    <xf numFmtId="167" fontId="12" fillId="0" borderId="6" xfId="3" applyNumberFormat="1" applyFont="1" applyFill="1" applyBorder="1" applyAlignment="1" applyProtection="1">
      <alignment horizontal="center" vertical="center"/>
      <protection hidden="1"/>
    </xf>
    <xf numFmtId="167" fontId="12" fillId="0" borderId="7" xfId="3" applyNumberFormat="1" applyFont="1" applyFill="1" applyBorder="1" applyAlignment="1" applyProtection="1">
      <alignment horizontal="center" vertical="center"/>
      <protection hidden="1"/>
    </xf>
    <xf numFmtId="0" fontId="20" fillId="5" borderId="8" xfId="0" applyFont="1" applyFill="1" applyBorder="1" applyAlignment="1" applyProtection="1">
      <alignment vertical="center" wrapText="1"/>
      <protection hidden="1"/>
    </xf>
    <xf numFmtId="3" fontId="21" fillId="0" borderId="9" xfId="0" applyNumberFormat="1" applyFont="1" applyBorder="1" applyAlignment="1" applyProtection="1">
      <alignment horizontal="center" vertical="center"/>
      <protection hidden="1"/>
    </xf>
    <xf numFmtId="0" fontId="21" fillId="0" borderId="9" xfId="0" applyFont="1" applyBorder="1" applyAlignment="1" applyProtection="1">
      <alignment horizontal="center" vertical="center"/>
      <protection hidden="1"/>
    </xf>
    <xf numFmtId="167" fontId="21" fillId="0" borderId="9" xfId="3" applyNumberFormat="1" applyFont="1" applyFill="1" applyBorder="1" applyAlignment="1" applyProtection="1">
      <alignment horizontal="center" vertical="center"/>
      <protection hidden="1"/>
    </xf>
    <xf numFmtId="167" fontId="21" fillId="0" borderId="10" xfId="3" applyNumberFormat="1" applyFont="1" applyFill="1" applyBorder="1" applyAlignment="1" applyProtection="1">
      <alignment horizontal="center" vertical="center"/>
      <protection hidden="1"/>
    </xf>
    <xf numFmtId="0" fontId="22" fillId="4" borderId="2" xfId="0" applyFont="1" applyFill="1" applyBorder="1" applyAlignment="1" applyProtection="1">
      <alignment horizontal="centerContinuous" vertical="center"/>
      <protection hidden="1"/>
    </xf>
    <xf numFmtId="0" fontId="22" fillId="4" borderId="3" xfId="0" applyFont="1" applyFill="1" applyBorder="1" applyAlignment="1" applyProtection="1">
      <alignment horizontal="centerContinuous" vertical="center"/>
      <protection hidden="1"/>
    </xf>
    <xf numFmtId="0" fontId="22" fillId="4" borderId="4" xfId="0" applyFont="1" applyFill="1" applyBorder="1" applyAlignment="1" applyProtection="1">
      <alignment horizontal="centerContinuous" vertical="center"/>
      <protection hidden="1"/>
    </xf>
    <xf numFmtId="3" fontId="2" fillId="0" borderId="6" xfId="0" applyNumberFormat="1" applyFont="1" applyBorder="1" applyAlignment="1" applyProtection="1">
      <alignment horizontal="center" vertical="center"/>
      <protection hidden="1"/>
    </xf>
    <xf numFmtId="167" fontId="2" fillId="0" borderId="6" xfId="3" applyNumberFormat="1" applyFont="1" applyFill="1" applyBorder="1" applyAlignment="1" applyProtection="1">
      <alignment horizontal="center" vertical="center"/>
      <protection hidden="1"/>
    </xf>
    <xf numFmtId="167" fontId="2" fillId="0" borderId="7" xfId="3" applyNumberFormat="1" applyFont="1" applyFill="1" applyBorder="1" applyAlignment="1" applyProtection="1">
      <alignment horizontal="center" vertical="center"/>
      <protection hidden="1"/>
    </xf>
    <xf numFmtId="3" fontId="5" fillId="0" borderId="9" xfId="0" applyNumberFormat="1"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167" fontId="5" fillId="0" borderId="9" xfId="3" applyNumberFormat="1" applyFont="1" applyFill="1" applyBorder="1" applyAlignment="1" applyProtection="1">
      <alignment horizontal="center" vertical="center"/>
      <protection hidden="1"/>
    </xf>
    <xf numFmtId="167" fontId="5" fillId="0" borderId="10" xfId="3" applyNumberFormat="1" applyFont="1" applyFill="1" applyBorder="1" applyAlignment="1" applyProtection="1">
      <alignment horizontal="center" vertical="center"/>
      <protection hidden="1"/>
    </xf>
    <xf numFmtId="0" fontId="24" fillId="4" borderId="2" xfId="0" applyFont="1" applyFill="1" applyBorder="1" applyAlignment="1" applyProtection="1">
      <alignment horizontal="centerContinuous" vertical="center"/>
      <protection hidden="1"/>
    </xf>
    <xf numFmtId="0" fontId="13" fillId="5" borderId="6" xfId="0" applyFont="1" applyFill="1" applyBorder="1" applyAlignment="1" applyProtection="1">
      <alignment horizontal="center" vertical="center" wrapText="1"/>
      <protection locked="0" hidden="1"/>
    </xf>
    <xf numFmtId="0" fontId="10" fillId="0" borderId="0" xfId="0" applyFont="1" applyAlignment="1" applyProtection="1">
      <alignment horizontal="centerContinuous" vertical="center"/>
      <protection hidden="1"/>
    </xf>
    <xf numFmtId="0" fontId="13" fillId="0" borderId="0" xfId="0" applyFont="1" applyAlignment="1" applyProtection="1">
      <alignment horizontal="center" vertical="center" wrapText="1"/>
      <protection hidden="1"/>
    </xf>
    <xf numFmtId="0" fontId="9" fillId="0" borderId="0" xfId="0" applyFont="1" applyAlignment="1" applyProtection="1">
      <alignment vertical="center" wrapText="1"/>
      <protection hidden="1"/>
    </xf>
    <xf numFmtId="3" fontId="2" fillId="0" borderId="0" xfId="0" applyNumberFormat="1" applyFont="1" applyAlignment="1" applyProtection="1">
      <alignment horizontal="center" vertical="center"/>
      <protection hidden="1"/>
    </xf>
    <xf numFmtId="0" fontId="16" fillId="0" borderId="0" xfId="0" applyFont="1" applyAlignment="1" applyProtection="1">
      <alignment horizontal="center" vertical="center"/>
      <protection locked="0"/>
    </xf>
    <xf numFmtId="167" fontId="2" fillId="0" borderId="0" xfId="3" applyNumberFormat="1" applyFont="1" applyFill="1" applyBorder="1" applyAlignment="1" applyProtection="1">
      <alignment horizontal="center" vertical="center"/>
      <protection hidden="1"/>
    </xf>
    <xf numFmtId="3" fontId="5" fillId="0" borderId="0" xfId="0" applyNumberFormat="1" applyFont="1" applyAlignment="1" applyProtection="1">
      <alignment horizontal="center" vertical="center"/>
      <protection hidden="1"/>
    </xf>
    <xf numFmtId="0" fontId="5" fillId="0" borderId="0" xfId="0" applyFont="1" applyAlignment="1" applyProtection="1">
      <alignment horizontal="center" vertical="center"/>
      <protection hidden="1"/>
    </xf>
    <xf numFmtId="167" fontId="5" fillId="0" borderId="0" xfId="3" applyNumberFormat="1" applyFont="1" applyFill="1" applyBorder="1" applyAlignment="1" applyProtection="1">
      <alignment horizontal="center" vertical="center"/>
      <protection hidden="1"/>
    </xf>
    <xf numFmtId="0" fontId="5" fillId="0" borderId="0" xfId="0" applyFont="1" applyAlignment="1" applyProtection="1">
      <alignment vertical="center"/>
      <protection locked="0" hidden="1"/>
    </xf>
    <xf numFmtId="0" fontId="25" fillId="0" borderId="0" xfId="0" applyFont="1" applyProtection="1">
      <protection hidden="1"/>
    </xf>
    <xf numFmtId="0" fontId="26" fillId="3" borderId="0" xfId="0" applyFont="1" applyFill="1" applyAlignment="1" applyProtection="1">
      <alignment horizontal="centerContinuous" vertical="center"/>
      <protection hidden="1"/>
    </xf>
    <xf numFmtId="0" fontId="2" fillId="0" borderId="0" xfId="0" applyFont="1" applyProtection="1">
      <protection hidden="1"/>
    </xf>
    <xf numFmtId="166" fontId="4" fillId="7" borderId="0" xfId="1" applyFont="1" applyFill="1" applyAlignment="1" applyProtection="1">
      <alignment horizontal="centerContinuous" vertical="center"/>
      <protection hidden="1"/>
    </xf>
    <xf numFmtId="0" fontId="8" fillId="0" borderId="0" xfId="0" applyFont="1" applyProtection="1">
      <protection hidden="1"/>
    </xf>
    <xf numFmtId="0" fontId="17" fillId="7" borderId="0" xfId="0" applyFont="1" applyFill="1" applyAlignment="1" applyProtection="1">
      <alignment horizontal="centerContinuous" vertical="center"/>
      <protection hidden="1"/>
    </xf>
    <xf numFmtId="0" fontId="2" fillId="0" borderId="0" xfId="0" applyFont="1" applyAlignment="1" applyProtection="1">
      <alignment horizontal="center"/>
      <protection locked="0" hidden="1"/>
    </xf>
    <xf numFmtId="0" fontId="12" fillId="0" borderId="0" xfId="0" applyFont="1" applyProtection="1">
      <protection hidden="1"/>
    </xf>
    <xf numFmtId="0" fontId="17" fillId="0" borderId="0" xfId="0" applyFont="1" applyAlignment="1" applyProtection="1">
      <alignment vertical="center"/>
      <protection locked="0" hidden="1"/>
    </xf>
    <xf numFmtId="0" fontId="14" fillId="0" borderId="0" xfId="0" applyFont="1" applyProtection="1">
      <protection locked="0" hidden="1"/>
    </xf>
    <xf numFmtId="0" fontId="8" fillId="0" borderId="0" xfId="0" applyFont="1" applyProtection="1">
      <protection locked="0" hidden="1"/>
    </xf>
    <xf numFmtId="0" fontId="2" fillId="0" borderId="0" xfId="0" applyFont="1" applyProtection="1">
      <protection locked="0" hidden="1"/>
    </xf>
    <xf numFmtId="0" fontId="27" fillId="0" borderId="0" xfId="0" applyFont="1" applyAlignment="1" applyProtection="1">
      <alignment horizontal="right"/>
      <protection hidden="1"/>
    </xf>
    <xf numFmtId="0" fontId="27" fillId="0" borderId="0" xfId="0" applyFont="1" applyProtection="1">
      <protection hidden="1"/>
    </xf>
    <xf numFmtId="0" fontId="24" fillId="7" borderId="1" xfId="0" applyFont="1" applyFill="1" applyBorder="1" applyAlignment="1" applyProtection="1">
      <alignment horizontal="centerContinuous" vertical="center"/>
      <protection hidden="1"/>
    </xf>
    <xf numFmtId="0" fontId="24" fillId="7" borderId="22" xfId="0" applyFont="1" applyFill="1" applyBorder="1" applyAlignment="1" applyProtection="1">
      <alignment horizontal="centerContinuous" vertical="center"/>
      <protection hidden="1"/>
    </xf>
    <xf numFmtId="0" fontId="24" fillId="7" borderId="23" xfId="0" applyFont="1" applyFill="1" applyBorder="1" applyAlignment="1" applyProtection="1">
      <alignment horizontal="centerContinuous" vertical="center"/>
      <protection hidden="1"/>
    </xf>
    <xf numFmtId="164" fontId="28" fillId="0" borderId="0" xfId="2" applyNumberFormat="1" applyFont="1" applyBorder="1" applyAlignment="1" applyProtection="1">
      <alignment horizontal="center" vertical="center"/>
      <protection hidden="1"/>
    </xf>
    <xf numFmtId="0" fontId="21" fillId="5" borderId="2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24" fillId="7" borderId="21" xfId="0" applyFont="1" applyFill="1" applyBorder="1" applyAlignment="1" applyProtection="1">
      <alignment horizontal="center" vertical="center"/>
      <protection hidden="1"/>
    </xf>
    <xf numFmtId="168" fontId="30" fillId="0" borderId="21" xfId="2" applyNumberFormat="1" applyFont="1" applyFill="1" applyBorder="1" applyAlignment="1" applyProtection="1">
      <alignment horizontal="center" vertical="center"/>
      <protection hidden="1"/>
    </xf>
    <xf numFmtId="9" fontId="8"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8" fontId="31" fillId="0" borderId="21" xfId="2" applyNumberFormat="1" applyFont="1" applyFill="1" applyBorder="1" applyAlignment="1" applyProtection="1">
      <alignment horizontal="center" vertical="center"/>
      <protection hidden="1"/>
    </xf>
    <xf numFmtId="9" fontId="31" fillId="0" borderId="21" xfId="3"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9" fillId="0" borderId="0" xfId="0" applyFont="1" applyAlignment="1" applyProtection="1">
      <alignment vertical="center"/>
      <protection hidden="1"/>
    </xf>
    <xf numFmtId="164" fontId="28" fillId="0" borderId="0" xfId="2" applyNumberFormat="1" applyFont="1" applyFill="1" applyBorder="1" applyAlignment="1" applyProtection="1">
      <alignment horizontal="center" vertical="center"/>
      <protection hidden="1"/>
    </xf>
    <xf numFmtId="9" fontId="28" fillId="0" borderId="0" xfId="3" applyFont="1" applyBorder="1" applyAlignment="1" applyProtection="1">
      <alignment horizontal="center" vertical="center"/>
      <protection hidden="1"/>
    </xf>
    <xf numFmtId="0" fontId="13" fillId="0" borderId="0" xfId="0" applyFont="1" applyProtection="1">
      <protection hidden="1"/>
    </xf>
    <xf numFmtId="166" fontId="26" fillId="3" borderId="0" xfId="1" applyFont="1" applyFill="1" applyAlignment="1" applyProtection="1">
      <alignment horizontal="centerContinuous" vertical="center"/>
      <protection hidden="1"/>
    </xf>
    <xf numFmtId="166" fontId="4" fillId="3" borderId="0" xfId="1" applyFont="1" applyFill="1" applyAlignment="1" applyProtection="1">
      <alignment horizontal="centerContinuous" vertical="center"/>
      <protection hidden="1"/>
    </xf>
    <xf numFmtId="0" fontId="25" fillId="0" borderId="0" xfId="0" applyFont="1" applyProtection="1">
      <protection locked="0" hidden="1"/>
    </xf>
    <xf numFmtId="164" fontId="28" fillId="0" borderId="0" xfId="2" applyNumberFormat="1" applyFont="1" applyFill="1" applyBorder="1" applyAlignment="1" applyProtection="1">
      <alignment horizontal="center" vertical="center"/>
      <protection locked="0" hidden="1"/>
    </xf>
    <xf numFmtId="0" fontId="7" fillId="0" borderId="0" xfId="0" applyFont="1" applyProtection="1">
      <protection locked="0" hidden="1"/>
    </xf>
    <xf numFmtId="0" fontId="32" fillId="0" borderId="0" xfId="0" applyFont="1" applyAlignment="1" applyProtection="1">
      <alignment horizontal="center"/>
      <protection locked="0" hidden="1"/>
    </xf>
    <xf numFmtId="0" fontId="7" fillId="0" borderId="0" xfId="0" applyFont="1" applyProtection="1">
      <protection hidden="1"/>
    </xf>
    <xf numFmtId="0" fontId="24" fillId="7" borderId="21" xfId="0" applyFont="1" applyFill="1" applyBorder="1" applyAlignment="1" applyProtection="1">
      <alignment horizontal="centerContinuous"/>
      <protection hidden="1"/>
    </xf>
    <xf numFmtId="0" fontId="7" fillId="7" borderId="21" xfId="0" applyFont="1" applyFill="1" applyBorder="1" applyAlignment="1" applyProtection="1">
      <alignment horizontal="centerContinuous"/>
      <protection hidden="1"/>
    </xf>
    <xf numFmtId="0" fontId="24" fillId="7" borderId="1" xfId="0" applyFont="1" applyFill="1" applyBorder="1" applyAlignment="1" applyProtection="1">
      <alignment horizontal="centerContinuous"/>
      <protection hidden="1"/>
    </xf>
    <xf numFmtId="0" fontId="24" fillId="7" borderId="23" xfId="0" applyFont="1" applyFill="1" applyBorder="1" applyAlignment="1" applyProtection="1">
      <alignment horizontal="centerContinuous"/>
      <protection hidden="1"/>
    </xf>
    <xf numFmtId="0" fontId="24" fillId="7" borderId="22" xfId="0" applyFont="1" applyFill="1" applyBorder="1" applyAlignment="1" applyProtection="1">
      <alignment horizontal="centerContinuous"/>
      <protection hidden="1"/>
    </xf>
    <xf numFmtId="0" fontId="24" fillId="7" borderId="1" xfId="0" applyFont="1" applyFill="1" applyBorder="1" applyAlignment="1" applyProtection="1">
      <alignment horizontal="center" vertical="center"/>
      <protection hidden="1"/>
    </xf>
    <xf numFmtId="0" fontId="24" fillId="7" borderId="21" xfId="0" applyFont="1" applyFill="1" applyBorder="1" applyAlignment="1" applyProtection="1">
      <alignment horizontal="center" vertical="center" wrapText="1"/>
      <protection hidden="1"/>
    </xf>
    <xf numFmtId="0" fontId="25"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8" fillId="0" borderId="26" xfId="0" applyFont="1" applyBorder="1" applyAlignment="1" applyProtection="1">
      <alignment horizontal="center" vertical="center"/>
      <protection hidden="1"/>
    </xf>
    <xf numFmtId="0" fontId="8" fillId="0" borderId="23" xfId="0" applyFont="1" applyBorder="1" applyAlignment="1" applyProtection="1">
      <alignment horizontal="centerContinuous" vertical="center" wrapText="1"/>
      <protection hidden="1"/>
    </xf>
    <xf numFmtId="0" fontId="8" fillId="0" borderId="22" xfId="0" applyFont="1" applyBorder="1" applyAlignment="1" applyProtection="1">
      <alignment horizontal="centerContinuous" vertical="center" wrapText="1"/>
      <protection hidden="1"/>
    </xf>
    <xf numFmtId="165" fontId="8" fillId="0" borderId="21" xfId="2" applyFont="1" applyFill="1" applyBorder="1" applyAlignment="1" applyProtection="1">
      <alignment horizontal="right" vertical="center"/>
    </xf>
    <xf numFmtId="165" fontId="30" fillId="0" borderId="21" xfId="2" applyFont="1" applyFill="1" applyBorder="1" applyAlignment="1" applyProtection="1">
      <alignment horizontal="right" vertical="center"/>
    </xf>
    <xf numFmtId="165" fontId="30" fillId="0" borderId="1" xfId="2" applyFont="1" applyFill="1" applyBorder="1" applyAlignment="1" applyProtection="1">
      <alignment horizontal="right" vertical="center"/>
    </xf>
    <xf numFmtId="165" fontId="33" fillId="0" borderId="1" xfId="2" applyFont="1" applyFill="1" applyBorder="1" applyAlignment="1" applyProtection="1">
      <alignment horizontal="right" vertical="center"/>
      <protection locked="0"/>
    </xf>
    <xf numFmtId="165" fontId="33" fillId="0" borderId="21" xfId="2" applyFont="1" applyFill="1" applyBorder="1" applyAlignment="1" applyProtection="1">
      <alignment horizontal="right" vertical="center"/>
      <protection locked="0"/>
    </xf>
    <xf numFmtId="0" fontId="25" fillId="0" borderId="0" xfId="0" applyFont="1" applyProtection="1">
      <protection locked="0"/>
    </xf>
    <xf numFmtId="0" fontId="22" fillId="3" borderId="17" xfId="0" applyFont="1" applyFill="1" applyBorder="1" applyAlignment="1" applyProtection="1">
      <alignment horizontal="centerContinuous" vertical="center"/>
      <protection hidden="1"/>
    </xf>
    <xf numFmtId="0" fontId="22" fillId="3" borderId="25" xfId="0" applyFont="1" applyFill="1" applyBorder="1" applyAlignment="1" applyProtection="1">
      <alignment horizontal="centerContinuous" vertical="center"/>
      <protection hidden="1"/>
    </xf>
    <xf numFmtId="0" fontId="8" fillId="3" borderId="0" xfId="0" applyFont="1" applyFill="1" applyAlignment="1" applyProtection="1">
      <alignment horizontal="centerContinuous"/>
      <protection hidden="1"/>
    </xf>
    <xf numFmtId="165" fontId="22" fillId="3" borderId="21" xfId="0" applyNumberFormat="1" applyFont="1" applyFill="1" applyBorder="1" applyAlignment="1">
      <alignment horizontal="right" vertical="center"/>
    </xf>
    <xf numFmtId="0" fontId="22" fillId="7" borderId="17" xfId="0" applyFont="1" applyFill="1" applyBorder="1" applyAlignment="1" applyProtection="1">
      <alignment vertical="center"/>
      <protection hidden="1"/>
    </xf>
    <xf numFmtId="0" fontId="22" fillId="7" borderId="25" xfId="0" applyFont="1" applyFill="1" applyBorder="1" applyAlignment="1" applyProtection="1">
      <alignment horizontal="centerContinuous" vertical="center"/>
      <protection hidden="1"/>
    </xf>
    <xf numFmtId="0" fontId="22" fillId="7" borderId="17" xfId="0" applyFont="1" applyFill="1" applyBorder="1" applyAlignment="1" applyProtection="1">
      <alignment horizontal="centerContinuous" vertical="center"/>
      <protection hidden="1"/>
    </xf>
    <xf numFmtId="0" fontId="8" fillId="7" borderId="0" xfId="0" applyFont="1" applyFill="1" applyAlignment="1" applyProtection="1">
      <alignment horizontal="centerContinuous"/>
      <protection hidden="1"/>
    </xf>
    <xf numFmtId="165" fontId="22" fillId="4" borderId="21" xfId="0" applyNumberFormat="1" applyFont="1" applyFill="1" applyBorder="1" applyAlignment="1">
      <alignment horizontal="right" vertical="center"/>
    </xf>
    <xf numFmtId="0" fontId="22" fillId="3" borderId="17" xfId="0" applyFont="1" applyFill="1" applyBorder="1" applyAlignment="1" applyProtection="1">
      <alignment vertical="center"/>
      <protection hidden="1"/>
    </xf>
    <xf numFmtId="0" fontId="22" fillId="3" borderId="25" xfId="0" applyFont="1" applyFill="1" applyBorder="1" applyAlignment="1" applyProtection="1">
      <alignment vertical="center"/>
      <protection hidden="1"/>
    </xf>
    <xf numFmtId="0" fontId="8" fillId="3" borderId="23" xfId="0" applyFont="1" applyFill="1" applyBorder="1" applyAlignment="1" applyProtection="1">
      <alignment horizontal="centerContinuous"/>
      <protection hidden="1"/>
    </xf>
    <xf numFmtId="165" fontId="25" fillId="0" borderId="0" xfId="0" applyNumberFormat="1" applyFont="1" applyProtection="1">
      <protection locked="0" hidden="1"/>
    </xf>
    <xf numFmtId="0" fontId="5" fillId="0" borderId="0" xfId="0" applyFont="1" applyProtection="1">
      <protection locked="0" hidden="1"/>
    </xf>
    <xf numFmtId="0" fontId="5" fillId="0" borderId="0" xfId="0" applyFont="1" applyProtection="1">
      <protection hidden="1"/>
    </xf>
    <xf numFmtId="0" fontId="5"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5" fillId="0" borderId="12" xfId="0" applyFont="1" applyBorder="1" applyProtection="1">
      <protection hidden="1"/>
    </xf>
    <xf numFmtId="0" fontId="2" fillId="0" borderId="0" xfId="0" applyFont="1" applyProtection="1">
      <protection locked="0"/>
    </xf>
    <xf numFmtId="0" fontId="5" fillId="0" borderId="12" xfId="0" applyFont="1" applyBorder="1" applyAlignment="1" applyProtection="1">
      <alignment horizontal="centerContinuous"/>
      <protection locked="0"/>
    </xf>
    <xf numFmtId="0" fontId="29" fillId="0" borderId="0" xfId="0" applyFont="1" applyProtection="1">
      <protection hidden="1"/>
    </xf>
    <xf numFmtId="164" fontId="28" fillId="8" borderId="0" xfId="2" applyNumberFormat="1" applyFont="1" applyFill="1" applyBorder="1" applyAlignment="1" applyProtection="1">
      <alignment horizontal="center" vertical="center"/>
      <protection hidden="1"/>
    </xf>
    <xf numFmtId="0" fontId="4" fillId="3" borderId="0" xfId="0" applyFont="1" applyFill="1" applyAlignment="1" applyProtection="1">
      <alignment horizontal="centerContinuous" vertical="center"/>
      <protection hidden="1"/>
    </xf>
    <xf numFmtId="166" fontId="4" fillId="4" borderId="0" xfId="1" applyFont="1" applyFill="1" applyAlignment="1" applyProtection="1">
      <alignment horizontal="centerContinuous" vertical="center"/>
      <protection hidden="1"/>
    </xf>
    <xf numFmtId="166" fontId="4" fillId="9" borderId="0" xfId="1" applyFont="1" applyFill="1" applyAlignment="1" applyProtection="1">
      <alignment horizontal="centerContinuous" vertical="center"/>
      <protection hidden="1"/>
    </xf>
    <xf numFmtId="0" fontId="17" fillId="4" borderId="0" xfId="0" applyFont="1" applyFill="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2" fillId="6" borderId="0" xfId="0" applyFont="1" applyFill="1" applyAlignment="1" applyProtection="1">
      <alignment vertical="top" wrapText="1"/>
      <protection hidden="1"/>
    </xf>
    <xf numFmtId="0" fontId="29" fillId="6" borderId="0" xfId="0" applyFont="1" applyFill="1" applyAlignment="1" applyProtection="1">
      <alignment vertical="top" wrapText="1"/>
      <protection hidden="1"/>
    </xf>
    <xf numFmtId="0" fontId="12" fillId="6" borderId="0" xfId="0" applyFont="1" applyFill="1" applyAlignment="1" applyProtection="1">
      <alignment horizontal="left" vertical="top" wrapText="1"/>
      <protection hidden="1"/>
    </xf>
    <xf numFmtId="0" fontId="24" fillId="4" borderId="1" xfId="0" applyFont="1" applyFill="1" applyBorder="1" applyAlignment="1" applyProtection="1">
      <alignment horizontal="centerContinuous" vertical="center"/>
      <protection hidden="1"/>
    </xf>
    <xf numFmtId="0" fontId="24" fillId="4" borderId="23" xfId="0" applyFont="1" applyFill="1" applyBorder="1" applyAlignment="1" applyProtection="1">
      <alignment horizontal="centerContinuous" vertical="center"/>
      <protection hidden="1"/>
    </xf>
    <xf numFmtId="0" fontId="24" fillId="4" borderId="22" xfId="0" applyFont="1" applyFill="1" applyBorder="1" applyAlignment="1" applyProtection="1">
      <alignment horizontal="centerContinuous" vertical="center"/>
      <protection hidden="1"/>
    </xf>
    <xf numFmtId="164" fontId="29" fillId="0" borderId="0" xfId="0" applyNumberFormat="1" applyFont="1" applyAlignment="1" applyProtection="1">
      <alignment horizontal="center"/>
      <protection hidden="1"/>
    </xf>
    <xf numFmtId="0" fontId="24" fillId="4" borderId="21" xfId="0" applyFont="1" applyFill="1" applyBorder="1" applyAlignment="1" applyProtection="1">
      <alignment horizontal="center" vertical="center"/>
      <protection hidden="1"/>
    </xf>
    <xf numFmtId="164" fontId="12" fillId="0" borderId="21" xfId="2" applyNumberFormat="1" applyFont="1" applyFill="1" applyBorder="1" applyAlignment="1" applyProtection="1">
      <alignment horizontal="center" vertical="center"/>
      <protection hidden="1"/>
    </xf>
    <xf numFmtId="164" fontId="2" fillId="0" borderId="21" xfId="2" applyNumberFormat="1" applyFont="1" applyFill="1" applyBorder="1" applyAlignment="1" applyProtection="1">
      <alignment horizontal="center" vertical="center"/>
      <protection hidden="1"/>
    </xf>
    <xf numFmtId="164" fontId="16" fillId="0" borderId="21" xfId="2" applyNumberFormat="1" applyFont="1" applyFill="1" applyBorder="1" applyAlignment="1" applyProtection="1">
      <alignment horizontal="center" vertical="center"/>
      <protection locked="0"/>
    </xf>
    <xf numFmtId="9" fontId="2" fillId="0" borderId="21" xfId="3" applyFont="1" applyFill="1" applyBorder="1" applyAlignment="1" applyProtection="1">
      <alignment horizontal="center" vertical="center"/>
      <protection hidden="1"/>
    </xf>
    <xf numFmtId="164" fontId="5" fillId="0" borderId="21" xfId="2" applyNumberFormat="1" applyFont="1" applyFill="1" applyBorder="1" applyAlignment="1" applyProtection="1">
      <alignment horizontal="center" vertical="center"/>
      <protection hidden="1"/>
    </xf>
    <xf numFmtId="9" fontId="5" fillId="0" borderId="21" xfId="3"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9" fontId="25" fillId="0" borderId="0" xfId="3" applyFont="1" applyBorder="1" applyAlignment="1" applyProtection="1">
      <alignment horizontal="center" vertical="center"/>
      <protection hidden="1"/>
    </xf>
    <xf numFmtId="164" fontId="25" fillId="0" borderId="0" xfId="2" applyNumberFormat="1" applyFont="1" applyBorder="1" applyAlignment="1" applyProtection="1">
      <alignment horizontal="center" vertical="center"/>
      <protection hidden="1"/>
    </xf>
    <xf numFmtId="0" fontId="27" fillId="0" borderId="0" xfId="0" applyFont="1" applyAlignment="1" applyProtection="1">
      <alignment horizontal="left"/>
      <protection hidden="1"/>
    </xf>
    <xf numFmtId="0" fontId="6" fillId="10" borderId="21" xfId="0"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36" fillId="0" borderId="0" xfId="0" applyFont="1" applyAlignment="1" applyProtection="1">
      <alignment horizontal="center"/>
      <protection hidden="1"/>
    </xf>
    <xf numFmtId="164" fontId="36" fillId="0" borderId="0" xfId="0" applyNumberFormat="1" applyFont="1" applyAlignment="1" applyProtection="1">
      <alignment horizontal="center"/>
      <protection hidden="1"/>
    </xf>
    <xf numFmtId="166" fontId="4" fillId="3" borderId="0" xfId="1" applyFont="1" applyFill="1" applyAlignment="1" applyProtection="1">
      <alignment horizontal="left" vertical="center"/>
      <protection hidden="1"/>
    </xf>
    <xf numFmtId="164" fontId="28" fillId="8" borderId="0" xfId="2" applyNumberFormat="1" applyFont="1" applyFill="1" applyBorder="1" applyAlignment="1" applyProtection="1">
      <alignment horizontal="center" vertical="center"/>
      <protection locked="0" hidden="1"/>
    </xf>
    <xf numFmtId="0" fontId="36" fillId="0" borderId="0" xfId="0" applyFont="1" applyProtection="1">
      <protection locked="0" hidden="1"/>
    </xf>
    <xf numFmtId="0" fontId="24" fillId="4" borderId="21"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24" fillId="4" borderId="1" xfId="0" applyFont="1" applyFill="1" applyBorder="1" applyAlignment="1" applyProtection="1">
      <alignment horizontal="centerContinuous"/>
      <protection hidden="1"/>
    </xf>
    <xf numFmtId="0" fontId="24" fillId="4" borderId="23" xfId="0" applyFont="1" applyFill="1" applyBorder="1" applyAlignment="1" applyProtection="1">
      <alignment horizontal="centerContinuous"/>
      <protection hidden="1"/>
    </xf>
    <xf numFmtId="0" fontId="24" fillId="4" borderId="22" xfId="0" applyFont="1" applyFill="1" applyBorder="1" applyAlignment="1" applyProtection="1">
      <alignment horizontal="centerContinuous"/>
      <protection hidden="1"/>
    </xf>
    <xf numFmtId="0" fontId="6" fillId="4" borderId="2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Continuous" vertical="center"/>
      <protection hidden="1"/>
    </xf>
    <xf numFmtId="0" fontId="6" fillId="4" borderId="23" xfId="0" applyFont="1" applyFill="1" applyBorder="1" applyAlignment="1" applyProtection="1">
      <alignment horizontal="centerContinuous" vertical="center"/>
      <protection hidden="1"/>
    </xf>
    <xf numFmtId="0" fontId="6" fillId="9" borderId="23" xfId="0" applyFont="1" applyFill="1" applyBorder="1" applyAlignment="1" applyProtection="1">
      <alignment horizontal="centerContinuous" vertical="center"/>
      <protection hidden="1"/>
    </xf>
    <xf numFmtId="0" fontId="24" fillId="4" borderId="21" xfId="0" applyFont="1" applyFill="1" applyBorder="1" applyAlignment="1" applyProtection="1">
      <alignment horizontal="center" vertical="center" wrapText="1"/>
      <protection hidden="1"/>
    </xf>
    <xf numFmtId="0" fontId="24" fillId="4" borderId="1" xfId="0" applyFont="1" applyFill="1" applyBorder="1" applyAlignment="1" applyProtection="1">
      <alignment horizontal="center" vertical="center"/>
      <protection hidden="1"/>
    </xf>
    <xf numFmtId="0" fontId="25" fillId="0" borderId="1" xfId="0" applyFont="1" applyBorder="1" applyAlignment="1" applyProtection="1">
      <alignment horizontal="center"/>
      <protection hidden="1"/>
    </xf>
    <xf numFmtId="0" fontId="25" fillId="0" borderId="1" xfId="0" applyFont="1" applyBorder="1" applyAlignment="1" applyProtection="1">
      <alignment horizontal="left" vertical="center"/>
      <protection hidden="1"/>
    </xf>
    <xf numFmtId="0" fontId="25" fillId="0" borderId="23" xfId="0" applyFont="1" applyBorder="1" applyAlignment="1" applyProtection="1">
      <alignment horizontal="left" vertical="center" wrapText="1"/>
      <protection hidden="1"/>
    </xf>
    <xf numFmtId="165" fontId="29" fillId="0" borderId="21" xfId="2" applyFont="1" applyFill="1" applyBorder="1" applyAlignment="1" applyProtection="1">
      <alignment vertical="center" wrapText="1"/>
      <protection hidden="1"/>
    </xf>
    <xf numFmtId="165" fontId="29" fillId="0" borderId="21" xfId="2" applyFont="1" applyFill="1" applyBorder="1" applyAlignment="1" applyProtection="1">
      <alignment vertical="center" wrapText="1"/>
      <protection locked="0" hidden="1"/>
    </xf>
    <xf numFmtId="165" fontId="37" fillId="0" borderId="21" xfId="2" applyFont="1" applyFill="1" applyBorder="1" applyAlignment="1" applyProtection="1">
      <alignment vertical="center" wrapText="1"/>
      <protection locked="0" hidden="1"/>
    </xf>
    <xf numFmtId="0" fontId="25" fillId="0" borderId="12" xfId="0" applyFont="1" applyBorder="1" applyAlignment="1" applyProtection="1">
      <alignment horizontal="left" vertical="center" wrapText="1"/>
      <protection hidden="1"/>
    </xf>
    <xf numFmtId="165" fontId="29" fillId="0" borderId="1" xfId="2" applyFont="1" applyFill="1" applyBorder="1" applyAlignment="1" applyProtection="1">
      <alignment vertical="center" wrapText="1"/>
      <protection hidden="1"/>
    </xf>
    <xf numFmtId="165" fontId="29" fillId="0" borderId="1" xfId="2" applyFont="1" applyFill="1" applyBorder="1" applyAlignment="1" applyProtection="1">
      <alignment vertical="center" wrapText="1"/>
      <protection locked="0" hidden="1"/>
    </xf>
    <xf numFmtId="0" fontId="6" fillId="11" borderId="1" xfId="0" applyFont="1" applyFill="1" applyBorder="1" applyAlignment="1" applyProtection="1">
      <alignment horizontal="center"/>
      <protection hidden="1"/>
    </xf>
    <xf numFmtId="0" fontId="6" fillId="11" borderId="23" xfId="0" applyFont="1" applyFill="1" applyBorder="1" applyProtection="1">
      <protection hidden="1"/>
    </xf>
    <xf numFmtId="165" fontId="36" fillId="11" borderId="1" xfId="2" applyFont="1" applyFill="1" applyBorder="1" applyAlignment="1" applyProtection="1">
      <alignment vertical="center"/>
      <protection hidden="1"/>
    </xf>
    <xf numFmtId="165" fontId="36" fillId="11" borderId="1" xfId="2" applyFont="1" applyFill="1" applyBorder="1" applyAlignment="1" applyProtection="1">
      <alignment vertical="center"/>
      <protection locked="0" hidden="1"/>
    </xf>
    <xf numFmtId="165" fontId="36" fillId="11" borderId="22" xfId="2" applyFont="1" applyFill="1" applyBorder="1" applyAlignment="1" applyProtection="1">
      <alignment horizontal="center"/>
      <protection hidden="1"/>
    </xf>
    <xf numFmtId="0" fontId="25" fillId="0" borderId="17" xfId="0" applyFont="1" applyBorder="1" applyAlignment="1" applyProtection="1">
      <alignment horizontal="left" vertical="center" wrapText="1"/>
      <protection hidden="1"/>
    </xf>
    <xf numFmtId="0" fontId="6" fillId="11" borderId="1" xfId="0" applyFont="1" applyFill="1" applyBorder="1" applyAlignment="1" applyProtection="1">
      <alignment horizontal="center" wrapText="1"/>
      <protection hidden="1"/>
    </xf>
    <xf numFmtId="0" fontId="6" fillId="11" borderId="23" xfId="0" applyFont="1" applyFill="1" applyBorder="1" applyAlignment="1" applyProtection="1">
      <alignment horizontal="left"/>
      <protection hidden="1"/>
    </xf>
    <xf numFmtId="0" fontId="6" fillId="11" borderId="23" xfId="0" applyFont="1" applyFill="1" applyBorder="1" applyAlignment="1" applyProtection="1">
      <alignment horizontal="center" wrapText="1"/>
      <protection hidden="1"/>
    </xf>
    <xf numFmtId="165" fontId="36" fillId="11" borderId="22" xfId="2" applyFont="1" applyFill="1" applyBorder="1" applyAlignment="1" applyProtection="1">
      <alignment horizontal="center" vertical="center"/>
      <protection hidden="1"/>
    </xf>
    <xf numFmtId="0" fontId="25" fillId="0" borderId="11" xfId="0" applyFont="1" applyBorder="1" applyAlignment="1" applyProtection="1">
      <alignment horizontal="center"/>
      <protection hidden="1"/>
    </xf>
    <xf numFmtId="0" fontId="25" fillId="0" borderId="11" xfId="0" applyFont="1" applyBorder="1" applyAlignment="1" applyProtection="1">
      <alignment horizontal="left" vertical="center"/>
      <protection hidden="1"/>
    </xf>
    <xf numFmtId="0" fontId="6" fillId="11" borderId="1" xfId="0" applyFont="1" applyFill="1" applyBorder="1" applyProtection="1">
      <protection hidden="1"/>
    </xf>
    <xf numFmtId="165" fontId="6" fillId="11" borderId="22" xfId="2" applyFont="1" applyFill="1" applyBorder="1" applyProtection="1">
      <protection hidden="1"/>
    </xf>
    <xf numFmtId="165" fontId="6" fillId="11" borderId="21" xfId="2" applyFont="1" applyFill="1" applyBorder="1" applyProtection="1">
      <protection hidden="1"/>
    </xf>
    <xf numFmtId="0" fontId="5" fillId="0" borderId="0" xfId="0" applyFont="1" applyAlignment="1" applyProtection="1">
      <alignment horizontal="centerContinuous"/>
      <protection locked="0" hidden="1"/>
    </xf>
    <xf numFmtId="0" fontId="2" fillId="0" borderId="0" xfId="0" applyFont="1" applyAlignment="1" applyProtection="1">
      <alignment horizontal="center"/>
      <protection hidden="1"/>
    </xf>
    <xf numFmtId="166" fontId="4" fillId="12" borderId="0" xfId="1" applyFont="1" applyFill="1" applyAlignment="1" applyProtection="1">
      <alignment horizontal="centerContinuous" vertical="center"/>
      <protection hidden="1"/>
    </xf>
    <xf numFmtId="0" fontId="17" fillId="12" borderId="0" xfId="0" applyFont="1" applyFill="1" applyAlignment="1" applyProtection="1">
      <alignment horizontal="centerContinuous" vertical="center"/>
      <protection hidden="1"/>
    </xf>
    <xf numFmtId="0" fontId="25" fillId="0" borderId="0" xfId="0" applyFont="1" applyAlignment="1" applyProtection="1">
      <alignment horizontal="center"/>
      <protection hidden="1"/>
    </xf>
    <xf numFmtId="0" fontId="25" fillId="0" borderId="0" xfId="0" applyFont="1" applyAlignment="1" applyProtection="1">
      <alignment horizontal="right"/>
      <protection hidden="1"/>
    </xf>
    <xf numFmtId="0" fontId="22" fillId="3" borderId="0" xfId="0" applyFont="1" applyFill="1" applyAlignment="1" applyProtection="1">
      <alignment horizontal="centerContinuous" vertical="center"/>
      <protection hidden="1"/>
    </xf>
    <xf numFmtId="0" fontId="22" fillId="3" borderId="15" xfId="0" applyFont="1" applyFill="1" applyBorder="1" applyAlignment="1" applyProtection="1">
      <alignment horizontal="centerContinuous" vertical="center" wrapText="1"/>
      <protection hidden="1"/>
    </xf>
    <xf numFmtId="0" fontId="22" fillId="3" borderId="26" xfId="0" applyFont="1" applyFill="1" applyBorder="1" applyAlignment="1" applyProtection="1">
      <alignment horizontal="centerContinuous" vertical="center" wrapText="1"/>
      <protection hidden="1"/>
    </xf>
    <xf numFmtId="0" fontId="38" fillId="0" borderId="0" xfId="0" applyFont="1" applyAlignment="1" applyProtection="1">
      <alignment horizontal="center" textRotation="90"/>
      <protection hidden="1"/>
    </xf>
    <xf numFmtId="0" fontId="38" fillId="11" borderId="21" xfId="0" applyFont="1" applyFill="1" applyBorder="1" applyAlignment="1" applyProtection="1">
      <alignment horizontal="center" vertical="center" wrapText="1"/>
      <protection hidden="1"/>
    </xf>
    <xf numFmtId="0" fontId="38" fillId="11" borderId="1" xfId="0" applyFont="1" applyFill="1" applyBorder="1" applyAlignment="1" applyProtection="1">
      <alignment horizontal="centerContinuous" vertical="center" wrapText="1"/>
      <protection hidden="1"/>
    </xf>
    <xf numFmtId="0" fontId="38" fillId="11" borderId="23" xfId="0" applyFont="1" applyFill="1" applyBorder="1" applyAlignment="1" applyProtection="1">
      <alignment horizontal="centerContinuous" vertical="center" wrapText="1"/>
      <protection hidden="1"/>
    </xf>
    <xf numFmtId="0" fontId="38" fillId="11" borderId="22" xfId="0" applyFont="1" applyFill="1" applyBorder="1" applyAlignment="1" applyProtection="1">
      <alignment horizontal="centerContinuous" vertical="center" wrapText="1"/>
      <protection hidden="1"/>
    </xf>
    <xf numFmtId="0" fontId="38" fillId="11" borderId="21" xfId="0" applyFont="1" applyFill="1" applyBorder="1" applyAlignment="1" applyProtection="1">
      <alignment horizontal="centerContinuous" vertical="center" wrapText="1"/>
      <protection hidden="1"/>
    </xf>
    <xf numFmtId="0" fontId="39" fillId="0" borderId="0" xfId="0" applyFont="1" applyAlignment="1" applyProtection="1">
      <alignment horizontal="center"/>
      <protection hidden="1"/>
    </xf>
    <xf numFmtId="0" fontId="9" fillId="0" borderId="21" xfId="0" applyFont="1" applyBorder="1" applyAlignment="1" applyProtection="1">
      <alignment horizontal="center" vertical="center"/>
      <protection hidden="1"/>
    </xf>
    <xf numFmtId="0" fontId="9" fillId="0" borderId="21" xfId="0" applyFont="1" applyBorder="1" applyAlignment="1" applyProtection="1">
      <alignment vertical="center"/>
      <protection hidden="1"/>
    </xf>
    <xf numFmtId="0" fontId="9" fillId="0" borderId="1" xfId="0" applyFont="1" applyBorder="1" applyAlignment="1" applyProtection="1">
      <alignment horizontal="left" vertical="center"/>
      <protection hidden="1"/>
    </xf>
    <xf numFmtId="0" fontId="9" fillId="0" borderId="23" xfId="0" applyFont="1" applyBorder="1" applyAlignment="1" applyProtection="1">
      <alignment horizontal="left" vertical="center"/>
      <protection hidden="1"/>
    </xf>
    <xf numFmtId="0" fontId="9" fillId="0" borderId="22" xfId="0" applyFont="1" applyBorder="1" applyAlignment="1" applyProtection="1">
      <alignment horizontal="left" vertical="center"/>
      <protection hidden="1"/>
    </xf>
    <xf numFmtId="1" fontId="19" fillId="0" borderId="1" xfId="4" applyNumberFormat="1" applyFont="1" applyFill="1" applyBorder="1" applyAlignment="1" applyProtection="1">
      <alignment horizontal="center" vertical="center"/>
      <protection hidden="1"/>
    </xf>
    <xf numFmtId="1" fontId="40" fillId="0" borderId="1" xfId="4" applyNumberFormat="1" applyFont="1" applyFill="1" applyBorder="1" applyAlignment="1" applyProtection="1">
      <alignment horizontal="center" vertical="center"/>
      <protection locked="0" hidden="1"/>
    </xf>
    <xf numFmtId="9" fontId="19" fillId="0" borderId="21" xfId="4" applyNumberFormat="1" applyFont="1" applyFill="1" applyBorder="1" applyAlignment="1" applyProtection="1">
      <alignment horizontal="center" vertical="center"/>
      <protection hidden="1"/>
    </xf>
    <xf numFmtId="0" fontId="6" fillId="0" borderId="0" xfId="4" applyFont="1" applyFill="1" applyBorder="1" applyAlignment="1" applyProtection="1">
      <alignment horizontal="center" vertical="center"/>
      <protection locked="0"/>
    </xf>
    <xf numFmtId="0" fontId="9" fillId="0" borderId="21" xfId="0" applyFont="1" applyBorder="1" applyAlignment="1" applyProtection="1">
      <alignment vertical="center" wrapText="1"/>
      <protection hidden="1"/>
    </xf>
    <xf numFmtId="0" fontId="9" fillId="0" borderId="0" xfId="0" applyFont="1" applyAlignment="1" applyProtection="1">
      <alignment horizontal="center"/>
      <protection hidden="1"/>
    </xf>
    <xf numFmtId="0" fontId="9" fillId="11" borderId="1" xfId="0" applyFont="1" applyFill="1" applyBorder="1" applyProtection="1">
      <protection hidden="1"/>
    </xf>
    <xf numFmtId="0" fontId="38" fillId="11" borderId="23" xfId="4" applyFont="1" applyFill="1" applyBorder="1" applyAlignment="1" applyProtection="1">
      <alignment horizontal="center" vertical="center"/>
      <protection hidden="1"/>
    </xf>
    <xf numFmtId="1" fontId="39" fillId="11" borderId="23" xfId="0" applyNumberFormat="1" applyFont="1" applyFill="1" applyBorder="1" applyAlignment="1" applyProtection="1">
      <alignment horizontal="center"/>
      <protection hidden="1"/>
    </xf>
    <xf numFmtId="1" fontId="38" fillId="11" borderId="23" xfId="0" applyNumberFormat="1" applyFont="1" applyFill="1" applyBorder="1" applyAlignment="1" applyProtection="1">
      <alignment horizontal="center"/>
      <protection hidden="1"/>
    </xf>
    <xf numFmtId="9" fontId="38" fillId="11" borderId="21" xfId="0" applyNumberFormat="1" applyFont="1" applyFill="1" applyBorder="1" applyAlignment="1" applyProtection="1">
      <alignment horizontal="center"/>
      <protection hidden="1"/>
    </xf>
    <xf numFmtId="0" fontId="28" fillId="0" borderId="0" xfId="0" applyFont="1" applyProtection="1">
      <protection hidden="1"/>
    </xf>
    <xf numFmtId="0" fontId="0" fillId="0" borderId="0" xfId="0" applyProtection="1">
      <protection hidden="1"/>
    </xf>
    <xf numFmtId="0" fontId="12" fillId="6" borderId="0" xfId="0" applyFont="1" applyFill="1" applyAlignment="1" applyProtection="1">
      <alignment horizontal="justify" vertical="top" wrapText="1"/>
      <protection hidden="1"/>
    </xf>
    <xf numFmtId="0" fontId="12" fillId="6" borderId="0" xfId="0" applyFont="1" applyFill="1" applyAlignment="1" applyProtection="1">
      <alignment horizontal="justify" vertical="top" wrapText="1"/>
      <protection locked="0" hidden="1"/>
    </xf>
    <xf numFmtId="0" fontId="6" fillId="12" borderId="1" xfId="0" applyFont="1" applyFill="1" applyBorder="1" applyAlignment="1" applyProtection="1">
      <alignment horizontal="centerContinuous" vertical="center"/>
      <protection hidden="1"/>
    </xf>
    <xf numFmtId="0" fontId="6" fillId="12" borderId="21" xfId="0" applyFont="1" applyFill="1" applyBorder="1" applyAlignment="1" applyProtection="1">
      <alignment horizontal="centerContinuous" vertical="center"/>
      <protection hidden="1"/>
    </xf>
    <xf numFmtId="0" fontId="6" fillId="12" borderId="22" xfId="0" applyFont="1" applyFill="1" applyBorder="1" applyAlignment="1" applyProtection="1">
      <alignment horizontal="centerContinuous" vertical="center"/>
      <protection hidden="1"/>
    </xf>
    <xf numFmtId="0" fontId="25" fillId="0" borderId="0" xfId="0" applyFont="1" applyAlignment="1" applyProtection="1">
      <alignment horizontal="center" vertical="center"/>
      <protection hidden="1"/>
    </xf>
    <xf numFmtId="0" fontId="24" fillId="12" borderId="21" xfId="0" applyFont="1" applyFill="1" applyBorder="1" applyAlignment="1" applyProtection="1">
      <alignment horizontal="center" vertical="center" wrapText="1"/>
      <protection hidden="1"/>
    </xf>
    <xf numFmtId="0" fontId="24" fillId="12" borderId="1" xfId="0" applyFont="1" applyFill="1" applyBorder="1" applyAlignment="1" applyProtection="1">
      <alignment horizontal="center" vertical="center"/>
      <protection hidden="1"/>
    </xf>
    <xf numFmtId="0" fontId="24" fillId="12" borderId="21" xfId="0" applyFont="1" applyFill="1" applyBorder="1" applyAlignment="1" applyProtection="1">
      <alignment horizontal="center" vertical="center"/>
      <protection hidden="1"/>
    </xf>
    <xf numFmtId="0" fontId="5" fillId="0" borderId="21" xfId="4" applyFont="1" applyFill="1" applyBorder="1" applyAlignment="1" applyProtection="1">
      <alignment horizontal="center" vertical="center" wrapText="1"/>
      <protection hidden="1"/>
    </xf>
    <xf numFmtId="165" fontId="2" fillId="0" borderId="21" xfId="2" applyFont="1" applyFill="1" applyBorder="1" applyAlignment="1" applyProtection="1">
      <alignment horizontal="center" vertical="center"/>
      <protection hidden="1"/>
    </xf>
    <xf numFmtId="165" fontId="2" fillId="8" borderId="21" xfId="2" applyFont="1" applyFill="1" applyBorder="1" applyAlignment="1" applyProtection="1">
      <alignment horizontal="center" vertical="center"/>
      <protection hidden="1"/>
    </xf>
    <xf numFmtId="165" fontId="16" fillId="0" borderId="21" xfId="2" applyFont="1" applyBorder="1" applyAlignment="1" applyProtection="1">
      <alignment horizontal="center" vertical="center"/>
      <protection locked="0" hidden="1"/>
    </xf>
    <xf numFmtId="9" fontId="2" fillId="0" borderId="21" xfId="2" applyNumberFormat="1" applyFont="1" applyBorder="1" applyAlignment="1" applyProtection="1">
      <alignment horizontal="center" vertical="center"/>
      <protection hidden="1"/>
    </xf>
    <xf numFmtId="14" fontId="25" fillId="0" borderId="0" xfId="0" applyNumberFormat="1" applyFont="1" applyProtection="1">
      <protection hidden="1"/>
    </xf>
    <xf numFmtId="14" fontId="25" fillId="0" borderId="0" xfId="0" applyNumberFormat="1" applyFont="1" applyProtection="1">
      <protection locked="0"/>
    </xf>
    <xf numFmtId="0" fontId="22" fillId="3" borderId="1" xfId="0" applyFont="1" applyFill="1" applyBorder="1" applyAlignment="1" applyProtection="1">
      <alignment horizontal="centerContinuous" vertical="center" wrapText="1"/>
      <protection hidden="1"/>
    </xf>
    <xf numFmtId="0" fontId="6" fillId="3" borderId="23" xfId="0" applyFont="1" applyFill="1" applyBorder="1" applyAlignment="1" applyProtection="1">
      <alignment horizontal="centerContinuous" vertical="center" wrapText="1"/>
      <protection hidden="1"/>
    </xf>
    <xf numFmtId="0" fontId="25" fillId="3" borderId="22" xfId="0" applyFont="1" applyFill="1" applyBorder="1" applyAlignment="1" applyProtection="1">
      <alignment horizontal="centerContinuous" vertical="center"/>
      <protection hidden="1"/>
    </xf>
    <xf numFmtId="0" fontId="25" fillId="0" borderId="25"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4" fillId="13" borderId="0" xfId="0" applyFont="1" applyFill="1" applyAlignment="1" applyProtection="1">
      <alignment horizontal="centerContinuous" vertical="center"/>
      <protection hidden="1"/>
    </xf>
    <xf numFmtId="0" fontId="25" fillId="0" borderId="0" xfId="0" applyFont="1"/>
    <xf numFmtId="0" fontId="17" fillId="0" borderId="0" xfId="0" applyFont="1" applyAlignment="1">
      <alignment vertical="center"/>
    </xf>
    <xf numFmtId="0" fontId="6" fillId="3" borderId="1" xfId="0" applyFont="1" applyFill="1" applyBorder="1" applyAlignment="1">
      <alignment horizontal="centerContinuous"/>
    </xf>
    <xf numFmtId="0" fontId="6" fillId="3" borderId="23" xfId="0" applyFont="1" applyFill="1" applyBorder="1" applyAlignment="1">
      <alignment horizontal="centerContinuous"/>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12" borderId="1" xfId="0" applyFont="1" applyFill="1" applyBorder="1" applyAlignment="1">
      <alignment horizontal="center" vertical="center"/>
    </xf>
    <xf numFmtId="0" fontId="25" fillId="0" borderId="1" xfId="0" applyFont="1" applyBorder="1" applyAlignment="1">
      <alignment horizontal="left"/>
    </xf>
    <xf numFmtId="169" fontId="29" fillId="0" borderId="1" xfId="0" applyNumberFormat="1" applyFont="1" applyBorder="1" applyAlignment="1">
      <alignment horizontal="center"/>
    </xf>
    <xf numFmtId="169" fontId="29" fillId="0" borderId="21" xfId="0" applyNumberFormat="1" applyFont="1" applyBorder="1" applyAlignment="1">
      <alignment horizontal="center"/>
    </xf>
    <xf numFmtId="0" fontId="6" fillId="11" borderId="1" xfId="0" applyFont="1" applyFill="1" applyBorder="1"/>
    <xf numFmtId="169" fontId="6" fillId="11" borderId="1" xfId="0" applyNumberFormat="1" applyFont="1" applyFill="1" applyBorder="1" applyAlignment="1">
      <alignment horizontal="center" vertical="center"/>
    </xf>
    <xf numFmtId="169" fontId="6" fillId="11" borderId="21" xfId="0" applyNumberFormat="1" applyFont="1" applyFill="1" applyBorder="1" applyAlignment="1">
      <alignment horizontal="center" vertical="center"/>
    </xf>
    <xf numFmtId="0" fontId="6" fillId="12" borderId="21" xfId="0" applyFont="1" applyFill="1" applyBorder="1" applyAlignment="1">
      <alignment horizontal="center" vertical="center"/>
    </xf>
    <xf numFmtId="0" fontId="6" fillId="12" borderId="1" xfId="4" applyFont="1" applyFill="1" applyBorder="1" applyAlignment="1" applyProtection="1">
      <alignment horizontal="center" vertical="center"/>
      <protection hidden="1"/>
    </xf>
    <xf numFmtId="0" fontId="6" fillId="12" borderId="21" xfId="4" applyFont="1" applyFill="1" applyBorder="1" applyAlignment="1" applyProtection="1">
      <alignment horizontal="center" vertical="center" wrapText="1"/>
      <protection hidden="1"/>
    </xf>
    <xf numFmtId="0" fontId="29" fillId="0" borderId="21" xfId="0" applyFont="1" applyBorder="1" applyProtection="1">
      <protection locked="0"/>
    </xf>
    <xf numFmtId="0" fontId="25" fillId="0" borderId="1" xfId="4" applyFont="1" applyFill="1" applyBorder="1" applyAlignment="1" applyProtection="1">
      <alignment horizontal="left"/>
      <protection locked="0" hidden="1"/>
    </xf>
    <xf numFmtId="165" fontId="37" fillId="0" borderId="1" xfId="2" applyFont="1" applyBorder="1" applyAlignment="1" applyProtection="1">
      <alignment horizontal="center"/>
      <protection locked="0"/>
    </xf>
    <xf numFmtId="165" fontId="29" fillId="0" borderId="21" xfId="2" applyFont="1" applyBorder="1" applyAlignment="1" applyProtection="1">
      <alignment horizontal="center"/>
    </xf>
    <xf numFmtId="0" fontId="6" fillId="11" borderId="1" xfId="0" applyFont="1" applyFill="1" applyBorder="1" applyAlignment="1">
      <alignment horizontal="right"/>
    </xf>
    <xf numFmtId="165" fontId="36" fillId="11" borderId="21" xfId="0" applyNumberFormat="1" applyFont="1" applyFill="1" applyBorder="1" applyAlignment="1">
      <alignment horizontal="center"/>
    </xf>
    <xf numFmtId="165" fontId="36" fillId="11" borderId="22" xfId="0" applyNumberFormat="1" applyFont="1" applyFill="1" applyBorder="1" applyAlignment="1">
      <alignment horizontal="center"/>
    </xf>
    <xf numFmtId="0" fontId="5" fillId="0" borderId="0" xfId="0" applyFont="1" applyAlignment="1" applyProtection="1">
      <alignment horizontal="centerContinuous"/>
      <protection hidden="1"/>
    </xf>
    <xf numFmtId="0" fontId="10" fillId="3" borderId="11" xfId="0"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protection hidden="1"/>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166" fontId="4" fillId="4" borderId="0" xfId="1" applyFont="1" applyFill="1" applyAlignment="1" applyProtection="1">
      <alignment horizontal="center" vertical="center"/>
      <protection hidden="1"/>
    </xf>
    <xf numFmtId="0" fontId="17" fillId="4" borderId="0" xfId="0" applyFont="1" applyFill="1" applyAlignment="1" applyProtection="1">
      <alignment horizontal="center" vertical="center"/>
      <protection hidden="1"/>
    </xf>
    <xf numFmtId="0" fontId="18" fillId="6" borderId="0" xfId="0" applyFont="1" applyFill="1" applyAlignment="1" applyProtection="1">
      <alignment horizontal="left" vertical="center" wrapText="1"/>
      <protection hidden="1"/>
    </xf>
    <xf numFmtId="0" fontId="23" fillId="0" borderId="12" xfId="0" applyFont="1" applyBorder="1" applyAlignment="1" applyProtection="1">
      <alignment horizontal="left" vertical="center"/>
      <protection hidden="1"/>
    </xf>
    <xf numFmtId="0" fontId="9" fillId="5" borderId="19" xfId="0" applyFont="1" applyFill="1" applyBorder="1" applyAlignment="1" applyProtection="1">
      <alignment horizontal="center" vertical="center"/>
      <protection hidden="1"/>
    </xf>
    <xf numFmtId="0" fontId="9" fillId="5" borderId="20" xfId="0" applyFont="1" applyFill="1" applyBorder="1" applyAlignment="1" applyProtection="1">
      <alignment horizontal="center" vertical="center"/>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5" fillId="0" borderId="12" xfId="0" applyFont="1" applyBorder="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24" fillId="7" borderId="11" xfId="0" applyFont="1" applyFill="1" applyBorder="1" applyAlignment="1" applyProtection="1">
      <alignment horizontal="center" vertical="center" wrapText="1"/>
      <protection hidden="1"/>
    </xf>
    <xf numFmtId="0" fontId="24" fillId="7" borderId="13" xfId="0" applyFont="1" applyFill="1" applyBorder="1" applyAlignment="1" applyProtection="1">
      <alignment horizontal="center" vertical="center" wrapText="1"/>
      <protection hidden="1"/>
    </xf>
    <xf numFmtId="0" fontId="24" fillId="7" borderId="16" xfId="0" applyFont="1" applyFill="1" applyBorder="1" applyAlignment="1" applyProtection="1">
      <alignment horizontal="center" vertical="center" wrapText="1"/>
      <protection hidden="1"/>
    </xf>
    <xf numFmtId="0" fontId="24" fillId="7" borderId="18" xfId="0" applyFont="1" applyFill="1" applyBorder="1" applyAlignment="1" applyProtection="1">
      <alignment horizontal="center" vertical="center" wrapText="1"/>
      <protection hidden="1"/>
    </xf>
    <xf numFmtId="0" fontId="12" fillId="6" borderId="0" xfId="0" applyFont="1" applyFill="1" applyAlignment="1" applyProtection="1">
      <alignment horizontal="left" vertical="top" wrapText="1"/>
      <protection hidden="1"/>
    </xf>
    <xf numFmtId="0" fontId="24" fillId="3" borderId="1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24" fillId="3" borderId="16" xfId="0" applyFont="1" applyFill="1" applyBorder="1" applyAlignment="1" applyProtection="1">
      <alignment horizontal="center" vertical="center" wrapText="1"/>
      <protection locked="0"/>
    </xf>
    <xf numFmtId="0" fontId="24" fillId="3" borderId="17" xfId="0" applyFont="1" applyFill="1" applyBorder="1" applyAlignment="1" applyProtection="1">
      <alignment horizontal="center" vertical="center" wrapText="1"/>
      <protection locked="0"/>
    </xf>
    <xf numFmtId="0" fontId="24" fillId="3" borderId="18" xfId="0" applyFont="1" applyFill="1" applyBorder="1" applyAlignment="1" applyProtection="1">
      <alignment horizontal="center" vertical="center" wrapText="1"/>
      <protection locked="0"/>
    </xf>
    <xf numFmtId="0" fontId="24" fillId="7" borderId="21" xfId="0" applyFont="1" applyFill="1" applyBorder="1" applyAlignment="1" applyProtection="1">
      <alignment horizontal="center" vertical="center"/>
      <protection hidden="1"/>
    </xf>
    <xf numFmtId="0" fontId="21" fillId="5" borderId="24" xfId="0" applyFont="1" applyFill="1" applyBorder="1" applyAlignment="1" applyProtection="1">
      <alignment horizontal="center" vertical="center" wrapText="1"/>
      <protection hidden="1"/>
    </xf>
    <xf numFmtId="0" fontId="21" fillId="5" borderId="25" xfId="0" applyFont="1" applyFill="1" applyBorder="1" applyAlignment="1" applyProtection="1">
      <alignment horizontal="center" vertical="center" wrapText="1"/>
      <protection hidden="1"/>
    </xf>
    <xf numFmtId="0" fontId="29" fillId="0" borderId="11" xfId="0" applyFont="1" applyBorder="1" applyAlignment="1" applyProtection="1">
      <alignment horizontal="justify" vertical="top" wrapText="1"/>
      <protection locked="0"/>
    </xf>
    <xf numFmtId="0" fontId="29" fillId="0" borderId="12" xfId="0" applyFont="1" applyBorder="1" applyAlignment="1" applyProtection="1">
      <alignment horizontal="justify" vertical="top" wrapText="1"/>
      <protection locked="0"/>
    </xf>
    <xf numFmtId="0" fontId="29" fillId="0" borderId="13" xfId="0" applyFont="1" applyBorder="1" applyAlignment="1" applyProtection="1">
      <alignment horizontal="justify" vertical="top" wrapText="1"/>
      <protection locked="0"/>
    </xf>
    <xf numFmtId="0" fontId="29" fillId="0" borderId="14" xfId="0" applyFont="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0" fontId="29" fillId="0" borderId="15" xfId="0" applyFont="1" applyBorder="1" applyAlignment="1" applyProtection="1">
      <alignment horizontal="justify" vertical="top" wrapText="1"/>
      <protection locked="0"/>
    </xf>
    <xf numFmtId="0" fontId="29" fillId="0" borderId="16" xfId="0" applyFont="1" applyBorder="1" applyAlignment="1" applyProtection="1">
      <alignment horizontal="justify" vertical="top" wrapText="1"/>
      <protection locked="0"/>
    </xf>
    <xf numFmtId="0" fontId="29" fillId="0" borderId="17" xfId="0" applyFont="1" applyBorder="1" applyAlignment="1" applyProtection="1">
      <alignment horizontal="justify" vertical="top" wrapText="1"/>
      <protection locked="0"/>
    </xf>
    <xf numFmtId="0" fontId="29" fillId="0" borderId="18" xfId="0" applyFont="1" applyBorder="1" applyAlignment="1" applyProtection="1">
      <alignment horizontal="justify" vertical="top" wrapText="1"/>
      <protection locked="0"/>
    </xf>
    <xf numFmtId="0" fontId="25" fillId="0" borderId="1"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22" xfId="0" applyFont="1" applyBorder="1" applyAlignment="1" applyProtection="1">
      <alignment horizontal="left" vertical="top" wrapText="1"/>
      <protection locked="0"/>
    </xf>
    <xf numFmtId="0" fontId="34" fillId="6" borderId="0" xfId="0" applyFont="1" applyFill="1" applyAlignment="1" applyProtection="1">
      <alignment horizontal="justify" vertical="top" wrapText="1"/>
      <protection hidden="1"/>
    </xf>
    <xf numFmtId="0" fontId="29" fillId="6" borderId="0" xfId="0" applyFont="1" applyFill="1" applyAlignment="1" applyProtection="1">
      <alignment horizontal="justify" vertical="top" wrapText="1"/>
      <protection hidden="1"/>
    </xf>
    <xf numFmtId="0" fontId="24" fillId="4" borderId="15" xfId="0" applyFont="1" applyFill="1" applyBorder="1" applyAlignment="1" applyProtection="1">
      <alignment horizontal="center" vertical="center"/>
      <protection hidden="1"/>
    </xf>
    <xf numFmtId="0" fontId="24" fillId="4" borderId="18" xfId="0" applyFont="1" applyFill="1" applyBorder="1" applyAlignment="1" applyProtection="1">
      <alignment horizontal="center" vertical="center"/>
      <protection hidden="1"/>
    </xf>
    <xf numFmtId="0" fontId="6" fillId="10" borderId="14" xfId="0" applyFont="1" applyFill="1" applyBorder="1" applyAlignment="1" applyProtection="1">
      <alignment horizontal="center" vertical="center" wrapText="1"/>
      <protection hidden="1"/>
    </xf>
    <xf numFmtId="0" fontId="6" fillId="10" borderId="0" xfId="0" applyFont="1" applyFill="1" applyAlignment="1" applyProtection="1">
      <alignment horizontal="center" vertical="center" wrapText="1"/>
      <protection hidden="1"/>
    </xf>
    <xf numFmtId="0" fontId="6" fillId="10" borderId="15" xfId="0" applyFont="1" applyFill="1" applyBorder="1" applyAlignment="1" applyProtection="1">
      <alignment horizontal="center" vertical="center" wrapText="1"/>
      <protection hidden="1"/>
    </xf>
    <xf numFmtId="0" fontId="6" fillId="4" borderId="2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29" fillId="0" borderId="1" xfId="5" applyFont="1" applyBorder="1" applyAlignment="1" applyProtection="1">
      <alignment horizontal="left" vertical="center"/>
      <protection locked="0"/>
    </xf>
    <xf numFmtId="0" fontId="29" fillId="0" borderId="23" xfId="5" applyFont="1" applyBorder="1" applyAlignment="1" applyProtection="1">
      <alignment horizontal="left" vertical="center"/>
      <protection locked="0"/>
    </xf>
    <xf numFmtId="0" fontId="29" fillId="0" borderId="22" xfId="5" applyFont="1" applyBorder="1" applyAlignment="1" applyProtection="1">
      <alignment horizontal="left" vertical="center"/>
      <protection locked="0"/>
    </xf>
    <xf numFmtId="0" fontId="12" fillId="6" borderId="0" xfId="0" applyFont="1" applyFill="1" applyAlignment="1" applyProtection="1">
      <alignment horizontal="justify" vertical="top" wrapText="1"/>
      <protection hidden="1"/>
    </xf>
    <xf numFmtId="0" fontId="41" fillId="6" borderId="0" xfId="0" applyFont="1" applyFill="1" applyAlignment="1" applyProtection="1">
      <alignment horizontal="justify" vertical="top" wrapText="1"/>
      <protection hidden="1"/>
    </xf>
    <xf numFmtId="0" fontId="42" fillId="6" borderId="0" xfId="0" applyFont="1" applyFill="1" applyAlignment="1" applyProtection="1">
      <alignment horizontal="justify" vertical="top" wrapText="1"/>
      <protection hidden="1"/>
    </xf>
    <xf numFmtId="0" fontId="6" fillId="12" borderId="13" xfId="0" applyFont="1" applyFill="1" applyBorder="1" applyAlignment="1" applyProtection="1">
      <alignment horizontal="center" vertical="center" wrapText="1"/>
      <protection hidden="1"/>
    </xf>
    <xf numFmtId="0" fontId="6" fillId="12" borderId="18" xfId="0" applyFont="1" applyFill="1" applyBorder="1" applyAlignment="1" applyProtection="1">
      <alignment horizontal="center" vertical="center" wrapText="1"/>
      <protection hidden="1"/>
    </xf>
    <xf numFmtId="0" fontId="38" fillId="12" borderId="24" xfId="0" applyFont="1" applyFill="1" applyBorder="1" applyAlignment="1" applyProtection="1">
      <alignment horizontal="center" vertical="center" wrapText="1"/>
      <protection hidden="1"/>
    </xf>
    <xf numFmtId="0" fontId="38" fillId="12" borderId="25" xfId="0" applyFont="1" applyFill="1" applyBorder="1" applyAlignment="1" applyProtection="1">
      <alignment horizontal="center" vertical="center" wrapText="1"/>
      <protection hidden="1"/>
    </xf>
    <xf numFmtId="0" fontId="25" fillId="0" borderId="0" xfId="0" applyFont="1" applyAlignment="1">
      <alignment horizontal="center"/>
    </xf>
  </cellXfs>
  <cellStyles count="10">
    <cellStyle name="20% - Énfasis1" xfId="4" builtinId="30"/>
    <cellStyle name="Millares" xfId="1" builtinId="3"/>
    <cellStyle name="Millares 2" xfId="8" xr:uid="{00000000-0005-0000-0000-000002000000}"/>
    <cellStyle name="Millares 3" xfId="6" xr:uid="{00000000-0005-0000-0000-000003000000}"/>
    <cellStyle name="Moneda" xfId="2" builtinId="4"/>
    <cellStyle name="Moneda 2" xfId="9" xr:uid="{00000000-0005-0000-0000-000005000000}"/>
    <cellStyle name="Moneda 3" xfId="7" xr:uid="{00000000-0005-0000-0000-000006000000}"/>
    <cellStyle name="Normal" xfId="0" builtinId="0"/>
    <cellStyle name="Normal 3" xfId="5" xr:uid="{00000000-0005-0000-0000-000008000000}"/>
    <cellStyle name="Porcentaje" xfId="3" builtinId="5"/>
  </cellStyles>
  <dxfs count="21">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jmorales/Desktop/INEA%202/2023/PA%202023/RPP/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pageSetUpPr fitToPage="1"/>
  </sheetPr>
  <dimension ref="A1:AF46"/>
  <sheetViews>
    <sheetView showGridLines="0" zoomScale="70" zoomScaleNormal="70" zoomScaleSheetLayoutView="55" workbookViewId="0">
      <selection activeCell="Z43" sqref="Z43:AC44"/>
    </sheetView>
  </sheetViews>
  <sheetFormatPr baseColWidth="10" defaultColWidth="11.42578125" defaultRowHeight="18" x14ac:dyDescent="0.25"/>
  <cols>
    <col min="1" max="1" width="3.5703125" style="1" customWidth="1"/>
    <col min="2" max="2" width="10.85546875"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5" width="14.5703125" style="1" customWidth="1"/>
    <col min="16" max="16" width="2" style="1" customWidth="1"/>
    <col min="17" max="17" width="11" style="1" customWidth="1"/>
    <col min="18" max="19" width="12.42578125" style="1" customWidth="1"/>
    <col min="20" max="20" width="11.28515625" style="1" customWidth="1"/>
    <col min="21" max="22" width="12.42578125" style="1" customWidth="1"/>
    <col min="23" max="23" width="11.28515625" style="1" customWidth="1"/>
    <col min="24" max="24" width="1.7109375" style="1" customWidth="1"/>
    <col min="25" max="30" width="14.5703125" style="1" customWidth="1"/>
    <col min="31" max="31" width="4.42578125" style="1" customWidth="1"/>
    <col min="32" max="16384" width="11.42578125" style="1"/>
  </cols>
  <sheetData>
    <row r="1" spans="1:32" ht="16.5" customHeight="1" x14ac:dyDescent="0.25">
      <c r="B1" s="2"/>
      <c r="C1" s="2"/>
      <c r="D1" s="2"/>
      <c r="E1" s="2"/>
      <c r="F1" s="2"/>
      <c r="G1" s="2"/>
      <c r="H1" s="2"/>
      <c r="I1" s="2"/>
      <c r="J1" s="2"/>
      <c r="K1" s="2"/>
      <c r="L1" s="2"/>
      <c r="M1" s="2"/>
      <c r="N1" s="2"/>
      <c r="O1" s="2"/>
      <c r="P1" s="2"/>
      <c r="Q1" s="2"/>
      <c r="R1" s="2"/>
      <c r="S1" s="2"/>
      <c r="T1" s="2"/>
      <c r="U1" s="2"/>
      <c r="V1" s="2"/>
      <c r="W1" s="2"/>
      <c r="X1" s="2"/>
      <c r="Y1" s="2"/>
      <c r="Z1" s="2"/>
    </row>
    <row r="2" spans="1:32" ht="24" x14ac:dyDescent="0.25">
      <c r="B2" s="3" t="s">
        <v>0</v>
      </c>
      <c r="C2" s="3"/>
      <c r="D2" s="3"/>
      <c r="E2" s="3"/>
      <c r="F2" s="3"/>
      <c r="G2" s="3"/>
      <c r="H2" s="3"/>
      <c r="I2" s="3"/>
      <c r="J2" s="3"/>
      <c r="K2" s="3"/>
      <c r="L2" s="3"/>
      <c r="M2" s="3"/>
      <c r="N2" s="3"/>
      <c r="O2" s="3"/>
      <c r="P2" s="3"/>
      <c r="Q2" s="3"/>
      <c r="R2" s="3"/>
      <c r="S2" s="3"/>
      <c r="T2" s="3"/>
      <c r="U2" s="3"/>
      <c r="V2" s="3"/>
      <c r="W2" s="3"/>
      <c r="X2" s="3"/>
      <c r="Y2" s="3"/>
      <c r="Z2" s="3"/>
      <c r="AA2" s="3"/>
      <c r="AB2" s="3"/>
      <c r="AC2" s="3"/>
      <c r="AD2" s="3"/>
    </row>
    <row r="3" spans="1:32" ht="24.75" customHeight="1" x14ac:dyDescent="0.25">
      <c r="P3" s="4"/>
    </row>
    <row r="4" spans="1:32" ht="21.75" customHeight="1" x14ac:dyDescent="0.25">
      <c r="B4" s="295" t="s">
        <v>1</v>
      </c>
      <c r="C4" s="295"/>
      <c r="D4" s="295"/>
      <c r="E4" s="295"/>
      <c r="F4" s="295"/>
      <c r="G4" s="295"/>
      <c r="H4" s="295"/>
      <c r="I4" s="295"/>
      <c r="J4" s="295"/>
      <c r="K4" s="295"/>
      <c r="L4" s="295"/>
      <c r="M4" s="295"/>
      <c r="N4" s="295"/>
      <c r="O4" s="295"/>
      <c r="P4" s="4"/>
      <c r="Q4" s="5" t="s">
        <v>2</v>
      </c>
      <c r="R4" s="6"/>
      <c r="S4" s="6"/>
      <c r="T4" s="6"/>
      <c r="U4" s="6"/>
      <c r="V4" s="6"/>
      <c r="W4" s="7"/>
      <c r="X4" s="8"/>
      <c r="AE4" s="4"/>
    </row>
    <row r="5" spans="1:32" ht="23.25" customHeight="1" x14ac:dyDescent="0.25">
      <c r="B5" s="9"/>
      <c r="C5" s="9"/>
      <c r="D5" s="9"/>
      <c r="E5" s="9"/>
      <c r="F5" s="9"/>
      <c r="G5" s="9"/>
      <c r="H5" s="9"/>
      <c r="I5" s="9"/>
      <c r="J5" s="9"/>
      <c r="K5" s="9"/>
      <c r="L5" s="9"/>
      <c r="M5" s="9"/>
      <c r="N5" s="9"/>
      <c r="O5" s="9"/>
      <c r="P5" s="4"/>
      <c r="Q5" s="285" t="s">
        <v>3</v>
      </c>
      <c r="R5" s="10" t="s">
        <v>4</v>
      </c>
      <c r="S5" s="10"/>
      <c r="T5" s="10"/>
      <c r="U5" s="10" t="s">
        <v>5</v>
      </c>
      <c r="V5" s="10"/>
      <c r="W5" s="11"/>
      <c r="X5" s="8"/>
      <c r="AE5" s="4"/>
    </row>
    <row r="6" spans="1:32" ht="23.25" customHeight="1" x14ac:dyDescent="0.25">
      <c r="B6" s="12" t="s">
        <v>6</v>
      </c>
      <c r="C6" s="12"/>
      <c r="D6" s="13" t="s">
        <v>177</v>
      </c>
      <c r="E6" s="14"/>
      <c r="F6" s="14"/>
      <c r="G6" s="14"/>
      <c r="H6" s="15"/>
      <c r="I6" s="15"/>
      <c r="J6" s="16"/>
      <c r="K6" s="17" t="s">
        <v>7</v>
      </c>
      <c r="L6" s="13" t="s">
        <v>8</v>
      </c>
      <c r="M6" s="13"/>
      <c r="N6" s="13"/>
      <c r="O6" s="18"/>
      <c r="P6" s="4"/>
      <c r="Q6" s="285"/>
      <c r="R6" s="19" t="s">
        <v>9</v>
      </c>
      <c r="S6" s="19" t="s">
        <v>10</v>
      </c>
      <c r="T6" s="19" t="s">
        <v>11</v>
      </c>
      <c r="U6" s="19" t="s">
        <v>9</v>
      </c>
      <c r="V6" s="19" t="s">
        <v>10</v>
      </c>
      <c r="W6" s="20" t="s">
        <v>12</v>
      </c>
      <c r="X6" s="8"/>
    </row>
    <row r="7" spans="1:32" ht="23.25" customHeight="1" x14ac:dyDescent="0.25">
      <c r="B7" s="21"/>
      <c r="C7" s="21"/>
      <c r="D7" s="22" t="s">
        <v>13</v>
      </c>
      <c r="E7" s="21"/>
      <c r="F7" s="9"/>
      <c r="Q7" s="23" t="s">
        <v>14</v>
      </c>
      <c r="R7" s="24">
        <f>+C15+R15+C24+R24+C33+R33</f>
        <v>460</v>
      </c>
      <c r="S7" s="25">
        <f>+D15+S15+D24+S24+D33+S33</f>
        <v>455</v>
      </c>
      <c r="T7" s="26">
        <f>IFERROR(S7/R7,0)</f>
        <v>0.98913043478260865</v>
      </c>
      <c r="U7" s="24">
        <f>+F15+U15+F24+U24+F33+U33</f>
        <v>48</v>
      </c>
      <c r="V7" s="25">
        <f>+G15+V15+G24+V24+G33+V33</f>
        <v>15</v>
      </c>
      <c r="W7" s="27">
        <f>IFERROR(V7/U7,0)</f>
        <v>0.3125</v>
      </c>
      <c r="X7" s="8"/>
    </row>
    <row r="8" spans="1:32" ht="23.25" customHeight="1" x14ac:dyDescent="0.25">
      <c r="B8" s="296" t="s">
        <v>15</v>
      </c>
      <c r="C8" s="296"/>
      <c r="D8" s="296"/>
      <c r="E8" s="296"/>
      <c r="F8" s="296"/>
      <c r="G8" s="296"/>
      <c r="H8" s="296"/>
      <c r="I8" s="296"/>
      <c r="J8" s="296"/>
      <c r="K8" s="296"/>
      <c r="L8" s="296"/>
      <c r="M8" s="296"/>
      <c r="N8" s="296"/>
      <c r="O8" s="296"/>
      <c r="Q8" s="23" t="s">
        <v>16</v>
      </c>
      <c r="R8" s="24">
        <f t="shared" ref="R8:S9" si="0">+C16+R16+C25+R25+C34+R34</f>
        <v>1590</v>
      </c>
      <c r="S8" s="25">
        <f t="shared" si="0"/>
        <v>1197</v>
      </c>
      <c r="T8" s="26">
        <f>IFERROR(S8/R8,0)</f>
        <v>0.75283018867924534</v>
      </c>
      <c r="U8" s="24">
        <f t="shared" ref="U8:V9" si="1">+F16+U16+F25+U25+F34+U34</f>
        <v>131</v>
      </c>
      <c r="V8" s="25">
        <f t="shared" si="1"/>
        <v>112</v>
      </c>
      <c r="W8" s="27">
        <f>IFERROR(V8/U8,0)</f>
        <v>0.85496183206106868</v>
      </c>
      <c r="X8" s="8"/>
    </row>
    <row r="9" spans="1:32" ht="23.25" customHeight="1" x14ac:dyDescent="0.25">
      <c r="B9" s="297" t="s">
        <v>17</v>
      </c>
      <c r="C9" s="297"/>
      <c r="D9" s="297"/>
      <c r="E9" s="297"/>
      <c r="F9" s="297"/>
      <c r="G9" s="297"/>
      <c r="H9" s="297"/>
      <c r="I9" s="297"/>
      <c r="J9" s="297"/>
      <c r="K9" s="297"/>
      <c r="L9" s="297"/>
      <c r="M9" s="297"/>
      <c r="N9" s="297"/>
      <c r="O9" s="297"/>
      <c r="P9" s="8"/>
      <c r="Q9" s="23" t="s">
        <v>18</v>
      </c>
      <c r="R9" s="24">
        <f t="shared" si="0"/>
        <v>2890</v>
      </c>
      <c r="S9" s="25">
        <f t="shared" si="0"/>
        <v>3051</v>
      </c>
      <c r="T9" s="26">
        <f>IFERROR(S9/R9,0)</f>
        <v>1.0557093425605537</v>
      </c>
      <c r="U9" s="24">
        <f t="shared" si="1"/>
        <v>377</v>
      </c>
      <c r="V9" s="25">
        <f t="shared" si="1"/>
        <v>312</v>
      </c>
      <c r="W9" s="27">
        <f>IFERROR(V9/U9,0)</f>
        <v>0.82758620689655171</v>
      </c>
      <c r="X9" s="8"/>
    </row>
    <row r="10" spans="1:32" ht="23.25" customHeight="1" x14ac:dyDescent="0.25">
      <c r="B10" s="297"/>
      <c r="C10" s="297"/>
      <c r="D10" s="297"/>
      <c r="E10" s="297"/>
      <c r="F10" s="297"/>
      <c r="G10" s="297"/>
      <c r="H10" s="297"/>
      <c r="I10" s="297"/>
      <c r="J10" s="297"/>
      <c r="K10" s="297"/>
      <c r="L10" s="297"/>
      <c r="M10" s="297"/>
      <c r="N10" s="297"/>
      <c r="O10" s="297"/>
      <c r="P10" s="8"/>
      <c r="Q10" s="28" t="s">
        <v>19</v>
      </c>
      <c r="R10" s="29">
        <f>SUM(R7:R9)</f>
        <v>4940</v>
      </c>
      <c r="S10" s="30">
        <f>SUM(S7:S9)</f>
        <v>4703</v>
      </c>
      <c r="T10" s="31">
        <f>IFERROR(S10/R10,0)</f>
        <v>0.95202429149797574</v>
      </c>
      <c r="U10" s="29">
        <f>SUM(U7:U9)</f>
        <v>556</v>
      </c>
      <c r="V10" s="30">
        <f>SUM(V7:V9)</f>
        <v>439</v>
      </c>
      <c r="W10" s="32">
        <f>IFERROR(V10/U10,0)</f>
        <v>0.78956834532374098</v>
      </c>
      <c r="X10" s="8"/>
    </row>
    <row r="11" spans="1:32" ht="24.75" customHeight="1" x14ac:dyDescent="0.25">
      <c r="B11" s="297"/>
      <c r="C11" s="297"/>
      <c r="D11" s="297"/>
      <c r="E11" s="297"/>
      <c r="F11" s="297"/>
      <c r="G11" s="297"/>
      <c r="H11" s="297"/>
      <c r="I11" s="297"/>
      <c r="J11" s="297"/>
      <c r="K11" s="297"/>
      <c r="L11" s="297"/>
      <c r="M11" s="297"/>
      <c r="N11" s="297"/>
      <c r="O11" s="297"/>
      <c r="P11" s="8"/>
      <c r="Q11" s="8"/>
      <c r="R11" s="8"/>
      <c r="S11" s="8"/>
      <c r="T11" s="8"/>
      <c r="U11" s="8"/>
      <c r="V11" s="8"/>
      <c r="W11" s="8"/>
      <c r="X11" s="8"/>
      <c r="AE11" s="8"/>
      <c r="AF11" s="8"/>
    </row>
    <row r="12" spans="1:32" ht="26.25" customHeight="1" x14ac:dyDescent="0.25">
      <c r="B12" s="33" t="s">
        <v>20</v>
      </c>
      <c r="C12" s="34"/>
      <c r="D12" s="34"/>
      <c r="E12" s="34"/>
      <c r="F12" s="34"/>
      <c r="G12" s="34"/>
      <c r="H12" s="35"/>
      <c r="J12" s="279" t="s">
        <v>21</v>
      </c>
      <c r="K12" s="280"/>
      <c r="L12" s="280"/>
      <c r="M12" s="280"/>
      <c r="N12" s="280"/>
      <c r="O12" s="281"/>
      <c r="P12" s="8"/>
      <c r="Q12" s="33" t="s">
        <v>22</v>
      </c>
      <c r="R12" s="6"/>
      <c r="S12" s="6"/>
      <c r="T12" s="6"/>
      <c r="U12" s="6"/>
      <c r="V12" s="6"/>
      <c r="W12" s="7"/>
      <c r="Y12" s="279" t="s">
        <v>21</v>
      </c>
      <c r="Z12" s="280"/>
      <c r="AA12" s="280"/>
      <c r="AB12" s="280"/>
      <c r="AC12" s="280"/>
      <c r="AD12" s="281"/>
    </row>
    <row r="13" spans="1:32" x14ac:dyDescent="0.25">
      <c r="B13" s="285" t="s">
        <v>3</v>
      </c>
      <c r="C13" s="10" t="s">
        <v>4</v>
      </c>
      <c r="D13" s="10"/>
      <c r="E13" s="10"/>
      <c r="F13" s="10" t="s">
        <v>5</v>
      </c>
      <c r="G13" s="10"/>
      <c r="H13" s="11"/>
      <c r="J13" s="282"/>
      <c r="K13" s="283"/>
      <c r="L13" s="283"/>
      <c r="M13" s="283"/>
      <c r="N13" s="283"/>
      <c r="O13" s="284"/>
      <c r="P13" s="8"/>
      <c r="Q13" s="285" t="s">
        <v>3</v>
      </c>
      <c r="R13" s="10" t="s">
        <v>4</v>
      </c>
      <c r="S13" s="10"/>
      <c r="T13" s="10"/>
      <c r="U13" s="10" t="s">
        <v>5</v>
      </c>
      <c r="V13" s="10"/>
      <c r="W13" s="11"/>
      <c r="Y13" s="282"/>
      <c r="Z13" s="283"/>
      <c r="AA13" s="283"/>
      <c r="AB13" s="283"/>
      <c r="AC13" s="283"/>
      <c r="AD13" s="284"/>
    </row>
    <row r="14" spans="1:32" ht="24.75" customHeight="1" x14ac:dyDescent="0.25">
      <c r="A14" s="8"/>
      <c r="B14" s="285"/>
      <c r="C14" s="19" t="s">
        <v>9</v>
      </c>
      <c r="D14" s="19" t="s">
        <v>10</v>
      </c>
      <c r="E14" s="19" t="s">
        <v>23</v>
      </c>
      <c r="F14" s="19" t="s">
        <v>9</v>
      </c>
      <c r="G14" s="19" t="s">
        <v>10</v>
      </c>
      <c r="H14" s="20" t="s">
        <v>23</v>
      </c>
      <c r="J14" s="286" t="s">
        <v>172</v>
      </c>
      <c r="K14" s="287"/>
      <c r="L14" s="287"/>
      <c r="M14" s="287"/>
      <c r="N14" s="287"/>
      <c r="O14" s="288"/>
      <c r="P14" s="8"/>
      <c r="Q14" s="285"/>
      <c r="R14" s="19" t="s">
        <v>9</v>
      </c>
      <c r="S14" s="19" t="s">
        <v>10</v>
      </c>
      <c r="T14" s="19" t="s">
        <v>23</v>
      </c>
      <c r="U14" s="19" t="s">
        <v>9</v>
      </c>
      <c r="V14" s="19" t="s">
        <v>10</v>
      </c>
      <c r="W14" s="20" t="s">
        <v>23</v>
      </c>
      <c r="Y14" s="286" t="s">
        <v>173</v>
      </c>
      <c r="Z14" s="287"/>
      <c r="AA14" s="287"/>
      <c r="AB14" s="287"/>
      <c r="AC14" s="287"/>
      <c r="AD14" s="288"/>
    </row>
    <row r="15" spans="1:32" ht="24.75" customHeight="1" x14ac:dyDescent="0.25">
      <c r="A15" s="8"/>
      <c r="B15" s="23" t="s">
        <v>14</v>
      </c>
      <c r="C15" s="36">
        <v>299</v>
      </c>
      <c r="D15" s="25">
        <v>433</v>
      </c>
      <c r="E15" s="37">
        <f>IFERROR(D15/C15,0)</f>
        <v>1.4481605351170568</v>
      </c>
      <c r="F15" s="36">
        <v>44</v>
      </c>
      <c r="G15" s="25">
        <v>13</v>
      </c>
      <c r="H15" s="38">
        <f>IFERROR(G15/F15,0)</f>
        <v>0.29545454545454547</v>
      </c>
      <c r="J15" s="289"/>
      <c r="K15" s="290"/>
      <c r="L15" s="290"/>
      <c r="M15" s="290"/>
      <c r="N15" s="290"/>
      <c r="O15" s="291"/>
      <c r="P15" s="8"/>
      <c r="Q15" s="23" t="s">
        <v>14</v>
      </c>
      <c r="R15" s="36">
        <v>130</v>
      </c>
      <c r="S15" s="25">
        <v>0</v>
      </c>
      <c r="T15" s="37">
        <f>IFERROR(S15/R15,0)</f>
        <v>0</v>
      </c>
      <c r="U15" s="36">
        <v>3</v>
      </c>
      <c r="V15" s="25">
        <v>0</v>
      </c>
      <c r="W15" s="38">
        <f>IFERROR(V15/U15,0)</f>
        <v>0</v>
      </c>
      <c r="Y15" s="289"/>
      <c r="Z15" s="290"/>
      <c r="AA15" s="290"/>
      <c r="AB15" s="290"/>
      <c r="AC15" s="290"/>
      <c r="AD15" s="291"/>
    </row>
    <row r="16" spans="1:32" ht="24.75" customHeight="1" x14ac:dyDescent="0.25">
      <c r="A16" s="8"/>
      <c r="B16" s="23" t="s">
        <v>16</v>
      </c>
      <c r="C16" s="36">
        <v>1337</v>
      </c>
      <c r="D16" s="25">
        <v>1113</v>
      </c>
      <c r="E16" s="37">
        <f>IFERROR(D16/C16,0)</f>
        <v>0.83246073298429324</v>
      </c>
      <c r="F16" s="36">
        <v>129</v>
      </c>
      <c r="G16" s="25">
        <v>110</v>
      </c>
      <c r="H16" s="38">
        <f>IFERROR(G16/F16,0)</f>
        <v>0.8527131782945736</v>
      </c>
      <c r="J16" s="289"/>
      <c r="K16" s="290"/>
      <c r="L16" s="290"/>
      <c r="M16" s="290"/>
      <c r="N16" s="290"/>
      <c r="O16" s="291"/>
      <c r="P16" s="8"/>
      <c r="Q16" s="23" t="s">
        <v>16</v>
      </c>
      <c r="R16" s="36">
        <v>150</v>
      </c>
      <c r="S16" s="25">
        <v>0</v>
      </c>
      <c r="T16" s="37">
        <f>IFERROR(S16/R16,0)</f>
        <v>0</v>
      </c>
      <c r="U16" s="36">
        <v>0</v>
      </c>
      <c r="V16" s="25">
        <v>0</v>
      </c>
      <c r="W16" s="38">
        <f>IFERROR(V16/U16,0)</f>
        <v>0</v>
      </c>
      <c r="Y16" s="289"/>
      <c r="Z16" s="290"/>
      <c r="AA16" s="290"/>
      <c r="AB16" s="290"/>
      <c r="AC16" s="290"/>
      <c r="AD16" s="291"/>
    </row>
    <row r="17" spans="1:30" ht="24.75" customHeight="1" x14ac:dyDescent="0.25">
      <c r="A17" s="8"/>
      <c r="B17" s="23" t="s">
        <v>18</v>
      </c>
      <c r="C17" s="36">
        <v>2560</v>
      </c>
      <c r="D17" s="25">
        <v>2971</v>
      </c>
      <c r="E17" s="37">
        <f>IFERROR(D17/C17,0)</f>
        <v>1.1605468750000001</v>
      </c>
      <c r="F17" s="36">
        <v>375</v>
      </c>
      <c r="G17" s="25">
        <v>309</v>
      </c>
      <c r="H17" s="38">
        <f>IFERROR(G17/F17,0)</f>
        <v>0.82399999999999995</v>
      </c>
      <c r="J17" s="289"/>
      <c r="K17" s="290"/>
      <c r="L17" s="290"/>
      <c r="M17" s="290"/>
      <c r="N17" s="290"/>
      <c r="O17" s="291"/>
      <c r="P17" s="8"/>
      <c r="Q17" s="23" t="s">
        <v>18</v>
      </c>
      <c r="R17" s="36">
        <v>230</v>
      </c>
      <c r="S17" s="25">
        <v>0</v>
      </c>
      <c r="T17" s="37">
        <f>IFERROR(S17/R17,0)</f>
        <v>0</v>
      </c>
      <c r="U17" s="36">
        <v>2</v>
      </c>
      <c r="V17" s="25">
        <v>0</v>
      </c>
      <c r="W17" s="38">
        <f>IFERROR(V17/U17,0)</f>
        <v>0</v>
      </c>
      <c r="Y17" s="289"/>
      <c r="Z17" s="290"/>
      <c r="AA17" s="290"/>
      <c r="AB17" s="290"/>
      <c r="AC17" s="290"/>
      <c r="AD17" s="291"/>
    </row>
    <row r="18" spans="1:30" ht="24.75" customHeight="1" x14ac:dyDescent="0.25">
      <c r="A18" s="8"/>
      <c r="B18" s="28" t="s">
        <v>19</v>
      </c>
      <c r="C18" s="39">
        <f>+SUM(C15:C17)</f>
        <v>4196</v>
      </c>
      <c r="D18" s="40">
        <f>+SUM(D15:D17)</f>
        <v>4517</v>
      </c>
      <c r="E18" s="41">
        <f>IFERROR(D18/C18,0)</f>
        <v>1.0765014299332698</v>
      </c>
      <c r="F18" s="39">
        <f>+SUM(F15:F17)</f>
        <v>548</v>
      </c>
      <c r="G18" s="40">
        <f>+SUM(G15:G17)</f>
        <v>432</v>
      </c>
      <c r="H18" s="42">
        <f>IFERROR(G18/F18,0)</f>
        <v>0.78832116788321172</v>
      </c>
      <c r="J18" s="292"/>
      <c r="K18" s="293"/>
      <c r="L18" s="293"/>
      <c r="M18" s="293"/>
      <c r="N18" s="293"/>
      <c r="O18" s="294"/>
      <c r="P18" s="8"/>
      <c r="Q18" s="28" t="s">
        <v>19</v>
      </c>
      <c r="R18" s="39">
        <f>SUM(R15:R17)</f>
        <v>510</v>
      </c>
      <c r="S18" s="40">
        <f>SUM(S15:S17)</f>
        <v>0</v>
      </c>
      <c r="T18" s="41">
        <f>IFERROR(S18/R18,0)</f>
        <v>0</v>
      </c>
      <c r="U18" s="39">
        <f>SUM(U15:U17)</f>
        <v>5</v>
      </c>
      <c r="V18" s="40">
        <f>SUM(V15:V17)</f>
        <v>0</v>
      </c>
      <c r="W18" s="42">
        <f>IFERROR(V18/U18,0)</f>
        <v>0</v>
      </c>
      <c r="Y18" s="292"/>
      <c r="Z18" s="293"/>
      <c r="AA18" s="293"/>
      <c r="AB18" s="293"/>
      <c r="AC18" s="293"/>
      <c r="AD18" s="294"/>
    </row>
    <row r="19" spans="1:30" x14ac:dyDescent="0.25">
      <c r="A19" s="8"/>
      <c r="B19" s="298" t="s">
        <v>24</v>
      </c>
      <c r="C19" s="298"/>
      <c r="D19" s="298"/>
      <c r="E19" s="298"/>
      <c r="F19" s="298"/>
      <c r="G19" s="298"/>
      <c r="H19" s="298"/>
      <c r="Q19" s="298" t="s">
        <v>24</v>
      </c>
      <c r="R19" s="298"/>
      <c r="S19" s="298"/>
      <c r="T19" s="298"/>
      <c r="U19" s="298"/>
      <c r="V19" s="298"/>
      <c r="W19" s="298"/>
    </row>
    <row r="20" spans="1:30" x14ac:dyDescent="0.25">
      <c r="A20" s="8"/>
      <c r="B20" s="8"/>
      <c r="C20" s="8"/>
      <c r="D20" s="8"/>
      <c r="E20" s="8"/>
      <c r="F20" s="8"/>
      <c r="G20" s="8"/>
      <c r="H20" s="8"/>
      <c r="I20" s="8"/>
      <c r="J20" s="8"/>
    </row>
    <row r="21" spans="1:30" ht="26.25" customHeight="1" x14ac:dyDescent="0.25">
      <c r="A21" s="8"/>
      <c r="B21" s="33" t="s">
        <v>25</v>
      </c>
      <c r="C21" s="6"/>
      <c r="D21" s="6"/>
      <c r="E21" s="6"/>
      <c r="F21" s="6"/>
      <c r="G21" s="6"/>
      <c r="H21" s="7"/>
      <c r="I21" s="8"/>
      <c r="J21" s="279" t="s">
        <v>21</v>
      </c>
      <c r="K21" s="280"/>
      <c r="L21" s="280"/>
      <c r="M21" s="280"/>
      <c r="N21" s="280"/>
      <c r="O21" s="281"/>
      <c r="Q21" s="43" t="s">
        <v>26</v>
      </c>
      <c r="R21" s="6"/>
      <c r="S21" s="6"/>
      <c r="T21" s="6"/>
      <c r="U21" s="6"/>
      <c r="V21" s="6"/>
      <c r="W21" s="7"/>
      <c r="Y21" s="279" t="s">
        <v>21</v>
      </c>
      <c r="Z21" s="280"/>
      <c r="AA21" s="280"/>
      <c r="AB21" s="280"/>
      <c r="AC21" s="280"/>
      <c r="AD21" s="281"/>
    </row>
    <row r="22" spans="1:30" ht="21.75" customHeight="1" x14ac:dyDescent="0.25">
      <c r="A22" s="8"/>
      <c r="B22" s="285" t="s">
        <v>3</v>
      </c>
      <c r="C22" s="10" t="s">
        <v>4</v>
      </c>
      <c r="D22" s="10"/>
      <c r="E22" s="10"/>
      <c r="F22" s="10" t="s">
        <v>5</v>
      </c>
      <c r="G22" s="10"/>
      <c r="H22" s="11"/>
      <c r="J22" s="282"/>
      <c r="K22" s="283"/>
      <c r="L22" s="283"/>
      <c r="M22" s="283"/>
      <c r="N22" s="283"/>
      <c r="O22" s="284"/>
      <c r="P22" s="8"/>
      <c r="Q22" s="299" t="s">
        <v>3</v>
      </c>
      <c r="R22" s="10" t="s">
        <v>4</v>
      </c>
      <c r="S22" s="10"/>
      <c r="T22" s="10"/>
      <c r="U22" s="10" t="s">
        <v>5</v>
      </c>
      <c r="V22" s="10"/>
      <c r="W22" s="11"/>
      <c r="Y22" s="282"/>
      <c r="Z22" s="283"/>
      <c r="AA22" s="283"/>
      <c r="AB22" s="283"/>
      <c r="AC22" s="283"/>
      <c r="AD22" s="284"/>
    </row>
    <row r="23" spans="1:30" ht="24.75" customHeight="1" x14ac:dyDescent="0.25">
      <c r="A23" s="8"/>
      <c r="B23" s="285"/>
      <c r="C23" s="19" t="s">
        <v>9</v>
      </c>
      <c r="D23" s="19" t="s">
        <v>10</v>
      </c>
      <c r="E23" s="19" t="s">
        <v>23</v>
      </c>
      <c r="F23" s="19" t="s">
        <v>9</v>
      </c>
      <c r="G23" s="19" t="s">
        <v>10</v>
      </c>
      <c r="H23" s="20" t="s">
        <v>23</v>
      </c>
      <c r="J23" s="286" t="s">
        <v>174</v>
      </c>
      <c r="K23" s="287"/>
      <c r="L23" s="287"/>
      <c r="M23" s="287"/>
      <c r="N23" s="287"/>
      <c r="O23" s="288"/>
      <c r="P23" s="8"/>
      <c r="Q23" s="300"/>
      <c r="R23" s="19" t="s">
        <v>9</v>
      </c>
      <c r="S23" s="19" t="s">
        <v>10</v>
      </c>
      <c r="T23" s="19" t="s">
        <v>23</v>
      </c>
      <c r="U23" s="19" t="s">
        <v>9</v>
      </c>
      <c r="V23" s="44" t="s">
        <v>10</v>
      </c>
      <c r="W23" s="20" t="s">
        <v>23</v>
      </c>
      <c r="Y23" s="286" t="s">
        <v>175</v>
      </c>
      <c r="Z23" s="287"/>
      <c r="AA23" s="287"/>
      <c r="AB23" s="287"/>
      <c r="AC23" s="287"/>
      <c r="AD23" s="288"/>
    </row>
    <row r="24" spans="1:30" ht="24.75" customHeight="1" x14ac:dyDescent="0.25">
      <c r="A24" s="8"/>
      <c r="B24" s="23" t="s">
        <v>14</v>
      </c>
      <c r="C24" s="36">
        <v>0</v>
      </c>
      <c r="D24" s="25">
        <v>0</v>
      </c>
      <c r="E24" s="37">
        <f>IFERROR(D24/C24,0)</f>
        <v>0</v>
      </c>
      <c r="F24" s="36">
        <v>0</v>
      </c>
      <c r="G24" s="25">
        <v>0</v>
      </c>
      <c r="H24" s="38">
        <f>IFERROR(G24/F24,0)</f>
        <v>0</v>
      </c>
      <c r="J24" s="289"/>
      <c r="K24" s="290"/>
      <c r="L24" s="290"/>
      <c r="M24" s="290"/>
      <c r="N24" s="290"/>
      <c r="O24" s="291"/>
      <c r="P24" s="8"/>
      <c r="Q24" s="23" t="s">
        <v>14</v>
      </c>
      <c r="R24" s="36">
        <v>30</v>
      </c>
      <c r="S24" s="25">
        <v>22</v>
      </c>
      <c r="T24" s="37">
        <f>IFERROR(S24/R24,0)</f>
        <v>0.73333333333333328</v>
      </c>
      <c r="U24" s="36">
        <v>1</v>
      </c>
      <c r="V24" s="25">
        <v>2</v>
      </c>
      <c r="W24" s="38">
        <f>IFERROR(V24/U24,0)</f>
        <v>2</v>
      </c>
      <c r="Y24" s="289"/>
      <c r="Z24" s="290"/>
      <c r="AA24" s="290"/>
      <c r="AB24" s="290"/>
      <c r="AC24" s="290"/>
      <c r="AD24" s="291"/>
    </row>
    <row r="25" spans="1:30" ht="24.75" customHeight="1" x14ac:dyDescent="0.25">
      <c r="A25" s="8"/>
      <c r="B25" s="23" t="s">
        <v>16</v>
      </c>
      <c r="C25" s="36">
        <v>0</v>
      </c>
      <c r="D25" s="25">
        <v>0</v>
      </c>
      <c r="E25" s="37">
        <f>IFERROR(D25/C25,0)</f>
        <v>0</v>
      </c>
      <c r="F25" s="36">
        <v>0</v>
      </c>
      <c r="G25" s="25">
        <v>0</v>
      </c>
      <c r="H25" s="38">
        <f>IFERROR(G25/F25,0)</f>
        <v>0</v>
      </c>
      <c r="J25" s="289"/>
      <c r="K25" s="290"/>
      <c r="L25" s="290"/>
      <c r="M25" s="290"/>
      <c r="N25" s="290"/>
      <c r="O25" s="291"/>
      <c r="P25" s="8"/>
      <c r="Q25" s="23" t="s">
        <v>16</v>
      </c>
      <c r="R25" s="36">
        <v>100</v>
      </c>
      <c r="S25" s="25">
        <v>84</v>
      </c>
      <c r="T25" s="37">
        <f>IFERROR(S25/R25,0)</f>
        <v>0.84</v>
      </c>
      <c r="U25" s="36">
        <v>2</v>
      </c>
      <c r="V25" s="25">
        <v>2</v>
      </c>
      <c r="W25" s="38">
        <f>IFERROR(V25/U25,0)</f>
        <v>1</v>
      </c>
      <c r="Y25" s="289"/>
      <c r="Z25" s="290"/>
      <c r="AA25" s="290"/>
      <c r="AB25" s="290"/>
      <c r="AC25" s="290"/>
      <c r="AD25" s="291"/>
    </row>
    <row r="26" spans="1:30" ht="24.75" customHeight="1" x14ac:dyDescent="0.25">
      <c r="A26" s="8"/>
      <c r="B26" s="23" t="s">
        <v>18</v>
      </c>
      <c r="C26" s="36">
        <v>0</v>
      </c>
      <c r="D26" s="25">
        <v>0</v>
      </c>
      <c r="E26" s="37">
        <f>IFERROR(D26/C26,0)</f>
        <v>0</v>
      </c>
      <c r="F26" s="36">
        <v>0</v>
      </c>
      <c r="G26" s="25">
        <v>0</v>
      </c>
      <c r="H26" s="38">
        <f>IFERROR(G26/F26,0)</f>
        <v>0</v>
      </c>
      <c r="I26" s="8"/>
      <c r="J26" s="289"/>
      <c r="K26" s="290"/>
      <c r="L26" s="290"/>
      <c r="M26" s="290"/>
      <c r="N26" s="290"/>
      <c r="O26" s="291"/>
      <c r="P26" s="8"/>
      <c r="Q26" s="23" t="s">
        <v>18</v>
      </c>
      <c r="R26" s="36">
        <v>100</v>
      </c>
      <c r="S26" s="25">
        <v>80</v>
      </c>
      <c r="T26" s="37">
        <f>IFERROR(S26/R26,0)</f>
        <v>0.8</v>
      </c>
      <c r="U26" s="36">
        <v>0</v>
      </c>
      <c r="V26" s="25">
        <v>3</v>
      </c>
      <c r="W26" s="38">
        <f>IFERROR(V26/U26,0)</f>
        <v>0</v>
      </c>
      <c r="Y26" s="289"/>
      <c r="Z26" s="290"/>
      <c r="AA26" s="290"/>
      <c r="AB26" s="290"/>
      <c r="AC26" s="290"/>
      <c r="AD26" s="291"/>
    </row>
    <row r="27" spans="1:30" ht="24.75" customHeight="1" x14ac:dyDescent="0.25">
      <c r="B27" s="28" t="s">
        <v>19</v>
      </c>
      <c r="C27" s="39">
        <f>SUM(C24:C26)</f>
        <v>0</v>
      </c>
      <c r="D27" s="40">
        <f>SUM(D24:D26)</f>
        <v>0</v>
      </c>
      <c r="E27" s="41">
        <f>IFERROR(D27/C27,0)</f>
        <v>0</v>
      </c>
      <c r="F27" s="39">
        <f>SUM(F24:F26)</f>
        <v>0</v>
      </c>
      <c r="G27" s="40">
        <f>SUM(G24:G26)</f>
        <v>0</v>
      </c>
      <c r="H27" s="42">
        <f>IFERROR(G27/F27,0)</f>
        <v>0</v>
      </c>
      <c r="J27" s="292"/>
      <c r="K27" s="293"/>
      <c r="L27" s="293"/>
      <c r="M27" s="293"/>
      <c r="N27" s="293"/>
      <c r="O27" s="294"/>
      <c r="Q27" s="28" t="s">
        <v>19</v>
      </c>
      <c r="R27" s="39">
        <f>SUM(R24:R26)</f>
        <v>230</v>
      </c>
      <c r="S27" s="40">
        <f>SUM(S24:S26)</f>
        <v>186</v>
      </c>
      <c r="T27" s="41">
        <f>IFERROR(S27/R27,0)</f>
        <v>0.80869565217391304</v>
      </c>
      <c r="U27" s="39">
        <f>SUM(U24:U26)</f>
        <v>3</v>
      </c>
      <c r="V27" s="40">
        <f>SUM(V24:V26)</f>
        <v>7</v>
      </c>
      <c r="W27" s="42">
        <f>IFERROR(V27/U27,0)</f>
        <v>2.3333333333333335</v>
      </c>
      <c r="Y27" s="292"/>
      <c r="Z27" s="293"/>
      <c r="AA27" s="293"/>
      <c r="AB27" s="293"/>
      <c r="AC27" s="293"/>
      <c r="AD27" s="294"/>
    </row>
    <row r="28" spans="1:30" x14ac:dyDescent="0.25">
      <c r="B28" s="298" t="s">
        <v>24</v>
      </c>
      <c r="C28" s="298"/>
      <c r="D28" s="298"/>
      <c r="E28" s="298"/>
      <c r="F28" s="298"/>
      <c r="G28" s="298"/>
      <c r="H28" s="298"/>
      <c r="Q28" s="298" t="s">
        <v>24</v>
      </c>
      <c r="R28" s="298"/>
      <c r="S28" s="298"/>
      <c r="T28" s="298"/>
      <c r="U28" s="298"/>
      <c r="V28" s="298"/>
      <c r="W28" s="298"/>
    </row>
    <row r="30" spans="1:30" ht="26.25" customHeight="1" x14ac:dyDescent="0.25">
      <c r="B30" s="33" t="s">
        <v>114</v>
      </c>
      <c r="C30" s="6"/>
      <c r="D30" s="6"/>
      <c r="E30" s="6"/>
      <c r="F30" s="6"/>
      <c r="G30" s="6"/>
      <c r="H30" s="7"/>
      <c r="J30" s="279" t="s">
        <v>21</v>
      </c>
      <c r="K30" s="280"/>
      <c r="L30" s="280"/>
      <c r="M30" s="280"/>
      <c r="N30" s="280"/>
      <c r="O30" s="281"/>
      <c r="Q30" s="33" t="s">
        <v>115</v>
      </c>
      <c r="R30" s="6"/>
      <c r="S30" s="6"/>
      <c r="T30" s="6"/>
      <c r="U30" s="6"/>
      <c r="V30" s="6"/>
      <c r="W30" s="7"/>
      <c r="Y30" s="279" t="s">
        <v>21</v>
      </c>
      <c r="Z30" s="280"/>
      <c r="AA30" s="280"/>
      <c r="AB30" s="280"/>
      <c r="AC30" s="280"/>
      <c r="AD30" s="281"/>
    </row>
    <row r="31" spans="1:30" ht="21.75" customHeight="1" x14ac:dyDescent="0.25">
      <c r="B31" s="285" t="s">
        <v>3</v>
      </c>
      <c r="C31" s="10" t="s">
        <v>4</v>
      </c>
      <c r="D31" s="10"/>
      <c r="E31" s="10"/>
      <c r="F31" s="10" t="s">
        <v>5</v>
      </c>
      <c r="G31" s="10"/>
      <c r="H31" s="11"/>
      <c r="J31" s="282"/>
      <c r="K31" s="283"/>
      <c r="L31" s="283"/>
      <c r="M31" s="283"/>
      <c r="N31" s="283"/>
      <c r="O31" s="284"/>
      <c r="Q31" s="285" t="s">
        <v>3</v>
      </c>
      <c r="R31" s="10" t="s">
        <v>4</v>
      </c>
      <c r="S31" s="10"/>
      <c r="T31" s="10"/>
      <c r="U31" s="10" t="s">
        <v>5</v>
      </c>
      <c r="V31" s="10"/>
      <c r="W31" s="11"/>
      <c r="Y31" s="282"/>
      <c r="Z31" s="283"/>
      <c r="AA31" s="283"/>
      <c r="AB31" s="283"/>
      <c r="AC31" s="283"/>
      <c r="AD31" s="284"/>
    </row>
    <row r="32" spans="1:30" ht="24.75" customHeight="1" x14ac:dyDescent="0.25">
      <c r="B32" s="285"/>
      <c r="C32" s="19" t="s">
        <v>9</v>
      </c>
      <c r="D32" s="19" t="s">
        <v>10</v>
      </c>
      <c r="E32" s="19" t="s">
        <v>23</v>
      </c>
      <c r="F32" s="19" t="s">
        <v>9</v>
      </c>
      <c r="G32" s="19" t="s">
        <v>10</v>
      </c>
      <c r="H32" s="20" t="s">
        <v>23</v>
      </c>
      <c r="J32" s="286" t="s">
        <v>176</v>
      </c>
      <c r="K32" s="287"/>
      <c r="L32" s="287"/>
      <c r="M32" s="287"/>
      <c r="N32" s="287"/>
      <c r="O32" s="288"/>
      <c r="Q32" s="285"/>
      <c r="R32" s="19" t="s">
        <v>9</v>
      </c>
      <c r="S32" s="19" t="s">
        <v>10</v>
      </c>
      <c r="T32" s="19" t="s">
        <v>23</v>
      </c>
      <c r="U32" s="19" t="s">
        <v>9</v>
      </c>
      <c r="V32" s="19" t="s">
        <v>10</v>
      </c>
      <c r="W32" s="20" t="s">
        <v>23</v>
      </c>
      <c r="Y32" s="286" t="s">
        <v>174</v>
      </c>
      <c r="Z32" s="287"/>
      <c r="AA32" s="287"/>
      <c r="AB32" s="287"/>
      <c r="AC32" s="287"/>
      <c r="AD32" s="288"/>
    </row>
    <row r="33" spans="2:30" ht="24.75" customHeight="1" x14ac:dyDescent="0.25">
      <c r="B33" s="23" t="s">
        <v>14</v>
      </c>
      <c r="C33" s="36">
        <v>1</v>
      </c>
      <c r="D33" s="25">
        <v>0</v>
      </c>
      <c r="E33" s="37">
        <f>IFERROR(D33/C33,0)</f>
        <v>0</v>
      </c>
      <c r="F33" s="36">
        <v>0</v>
      </c>
      <c r="G33" s="25">
        <v>0</v>
      </c>
      <c r="H33" s="38">
        <f>IFERROR(G33/F33,0)</f>
        <v>0</v>
      </c>
      <c r="J33" s="289"/>
      <c r="K33" s="290"/>
      <c r="L33" s="290"/>
      <c r="M33" s="290"/>
      <c r="N33" s="290"/>
      <c r="O33" s="291"/>
      <c r="Q33" s="23" t="s">
        <v>14</v>
      </c>
      <c r="R33" s="36">
        <v>0</v>
      </c>
      <c r="S33" s="25">
        <v>0</v>
      </c>
      <c r="T33" s="37">
        <f>IFERROR(S33/R33,0)</f>
        <v>0</v>
      </c>
      <c r="U33" s="36">
        <v>0</v>
      </c>
      <c r="V33" s="25">
        <v>0</v>
      </c>
      <c r="W33" s="38">
        <f>IFERROR(V33/U33,0)</f>
        <v>0</v>
      </c>
      <c r="Y33" s="289"/>
      <c r="Z33" s="290"/>
      <c r="AA33" s="290"/>
      <c r="AB33" s="290"/>
      <c r="AC33" s="290"/>
      <c r="AD33" s="291"/>
    </row>
    <row r="34" spans="2:30" ht="24.75" customHeight="1" x14ac:dyDescent="0.25">
      <c r="B34" s="23" t="s">
        <v>16</v>
      </c>
      <c r="C34" s="36">
        <v>3</v>
      </c>
      <c r="D34" s="25">
        <v>0</v>
      </c>
      <c r="E34" s="37">
        <f>IFERROR(D34/C34,0)</f>
        <v>0</v>
      </c>
      <c r="F34" s="36">
        <v>0</v>
      </c>
      <c r="G34" s="25">
        <v>0</v>
      </c>
      <c r="H34" s="38">
        <f>IFERROR(G34/F34,0)</f>
        <v>0</v>
      </c>
      <c r="J34" s="289"/>
      <c r="K34" s="290"/>
      <c r="L34" s="290"/>
      <c r="M34" s="290"/>
      <c r="N34" s="290"/>
      <c r="O34" s="291"/>
      <c r="Q34" s="23" t="s">
        <v>16</v>
      </c>
      <c r="R34" s="36">
        <v>0</v>
      </c>
      <c r="S34" s="25">
        <v>0</v>
      </c>
      <c r="T34" s="37">
        <f>IFERROR(S34/R34,0)</f>
        <v>0</v>
      </c>
      <c r="U34" s="36">
        <v>0</v>
      </c>
      <c r="V34" s="25">
        <v>0</v>
      </c>
      <c r="W34" s="38">
        <f>IFERROR(V34/U34,0)</f>
        <v>0</v>
      </c>
      <c r="Y34" s="289"/>
      <c r="Z34" s="290"/>
      <c r="AA34" s="290"/>
      <c r="AB34" s="290"/>
      <c r="AC34" s="290"/>
      <c r="AD34" s="291"/>
    </row>
    <row r="35" spans="2:30" ht="24.75" customHeight="1" x14ac:dyDescent="0.25">
      <c r="B35" s="23" t="s">
        <v>18</v>
      </c>
      <c r="C35" s="36">
        <v>0</v>
      </c>
      <c r="D35" s="25">
        <v>0</v>
      </c>
      <c r="E35" s="37">
        <f>IFERROR(D35/C35,0)</f>
        <v>0</v>
      </c>
      <c r="F35" s="36">
        <v>0</v>
      </c>
      <c r="G35" s="25">
        <v>0</v>
      </c>
      <c r="H35" s="38">
        <f>IFERROR(G35/F35,0)</f>
        <v>0</v>
      </c>
      <c r="J35" s="289"/>
      <c r="K35" s="290"/>
      <c r="L35" s="290"/>
      <c r="M35" s="290"/>
      <c r="N35" s="290"/>
      <c r="O35" s="291"/>
      <c r="Q35" s="23" t="s">
        <v>18</v>
      </c>
      <c r="R35" s="36">
        <v>0</v>
      </c>
      <c r="S35" s="25">
        <v>0</v>
      </c>
      <c r="T35" s="37">
        <f>IFERROR(S35/R35,0)</f>
        <v>0</v>
      </c>
      <c r="U35" s="36">
        <v>0</v>
      </c>
      <c r="V35" s="25">
        <v>0</v>
      </c>
      <c r="W35" s="38">
        <f>IFERROR(V35/U35,0)</f>
        <v>0</v>
      </c>
      <c r="Y35" s="289"/>
      <c r="Z35" s="290"/>
      <c r="AA35" s="290"/>
      <c r="AB35" s="290"/>
      <c r="AC35" s="290"/>
      <c r="AD35" s="291"/>
    </row>
    <row r="36" spans="2:30" ht="24.75" customHeight="1" x14ac:dyDescent="0.25">
      <c r="B36" s="28" t="s">
        <v>19</v>
      </c>
      <c r="C36" s="39">
        <f>SUM(C33:C35)</f>
        <v>4</v>
      </c>
      <c r="D36" s="40">
        <f>SUM(D33:D35)</f>
        <v>0</v>
      </c>
      <c r="E36" s="41">
        <f>IFERROR(D36/C36,0)</f>
        <v>0</v>
      </c>
      <c r="F36" s="39">
        <f>SUM(F33:F35)</f>
        <v>0</v>
      </c>
      <c r="G36" s="40">
        <f>SUM(G33:G35)</f>
        <v>0</v>
      </c>
      <c r="H36" s="42">
        <f>IFERROR(G36/F36,0)</f>
        <v>0</v>
      </c>
      <c r="J36" s="292"/>
      <c r="K36" s="293"/>
      <c r="L36" s="293"/>
      <c r="M36" s="293"/>
      <c r="N36" s="293"/>
      <c r="O36" s="294"/>
      <c r="Q36" s="28" t="s">
        <v>19</v>
      </c>
      <c r="R36" s="39">
        <f>SUM(R33:R35)</f>
        <v>0</v>
      </c>
      <c r="S36" s="40">
        <f>SUM(S33:S35)</f>
        <v>0</v>
      </c>
      <c r="T36" s="41">
        <f>IFERROR(S36/R36,0)</f>
        <v>0</v>
      </c>
      <c r="U36" s="39">
        <f>SUM(U33:U35)</f>
        <v>0</v>
      </c>
      <c r="V36" s="40">
        <f>SUM(V33:V35)</f>
        <v>0</v>
      </c>
      <c r="W36" s="42">
        <f>IFERROR(V36/U36,0)</f>
        <v>0</v>
      </c>
      <c r="Y36" s="292"/>
      <c r="Z36" s="293"/>
      <c r="AA36" s="293"/>
      <c r="AB36" s="293"/>
      <c r="AC36" s="293"/>
      <c r="AD36" s="294"/>
    </row>
    <row r="37" spans="2:30" x14ac:dyDescent="0.25">
      <c r="B37" s="298" t="s">
        <v>24</v>
      </c>
      <c r="C37" s="298"/>
      <c r="D37" s="298"/>
      <c r="E37" s="298"/>
      <c r="F37" s="298"/>
      <c r="G37" s="298"/>
      <c r="H37" s="298"/>
      <c r="Q37" s="298" t="s">
        <v>24</v>
      </c>
      <c r="R37" s="298"/>
      <c r="S37" s="298"/>
      <c r="T37" s="298"/>
      <c r="U37" s="298"/>
      <c r="V37" s="298"/>
      <c r="W37" s="298"/>
    </row>
    <row r="40" spans="2:30" ht="15" customHeight="1" x14ac:dyDescent="0.25">
      <c r="B40" s="302"/>
      <c r="C40" s="45"/>
      <c r="D40" s="45"/>
      <c r="E40" s="45"/>
      <c r="F40" s="45"/>
      <c r="G40" s="45"/>
      <c r="H40" s="45"/>
      <c r="J40" s="301"/>
      <c r="K40" s="301"/>
      <c r="L40" s="301"/>
      <c r="M40" s="301"/>
      <c r="N40" s="301"/>
      <c r="O40" s="301"/>
      <c r="U40" s="4"/>
      <c r="V40" s="4"/>
      <c r="W40" s="4"/>
      <c r="X40" s="4"/>
      <c r="Y40" s="4"/>
      <c r="Z40" s="16"/>
      <c r="AA40" s="16"/>
      <c r="AB40" s="16"/>
      <c r="AC40" s="16"/>
    </row>
    <row r="41" spans="2:30" x14ac:dyDescent="0.25">
      <c r="B41" s="302"/>
      <c r="C41" s="46"/>
      <c r="D41" s="46"/>
      <c r="E41" s="46"/>
      <c r="F41" s="46"/>
      <c r="G41" s="46"/>
      <c r="H41" s="46"/>
      <c r="J41" s="290"/>
      <c r="K41" s="290"/>
      <c r="L41" s="290"/>
      <c r="M41" s="290"/>
      <c r="N41" s="290"/>
      <c r="O41" s="290"/>
      <c r="U41" s="4"/>
      <c r="V41" s="4"/>
      <c r="W41" s="4"/>
      <c r="X41" s="4"/>
      <c r="Y41" s="4"/>
      <c r="Z41" s="16"/>
      <c r="AA41" s="16"/>
      <c r="AB41" s="16"/>
      <c r="AC41" s="16"/>
    </row>
    <row r="42" spans="2:30" x14ac:dyDescent="0.25">
      <c r="B42" s="47"/>
      <c r="C42" s="48"/>
      <c r="D42" s="49"/>
      <c r="E42" s="50"/>
      <c r="F42" s="48"/>
      <c r="G42" s="49"/>
      <c r="H42" s="50"/>
      <c r="J42" s="290"/>
      <c r="K42" s="290"/>
      <c r="L42" s="290"/>
      <c r="M42" s="290"/>
      <c r="N42" s="290"/>
      <c r="O42" s="290"/>
      <c r="U42" s="4"/>
      <c r="V42" s="4"/>
      <c r="W42" s="4"/>
      <c r="X42" s="4"/>
      <c r="Y42" s="4"/>
      <c r="Z42" s="16"/>
      <c r="AA42" s="16"/>
      <c r="AB42" s="16"/>
      <c r="AC42" s="16"/>
    </row>
    <row r="43" spans="2:30" x14ac:dyDescent="0.25">
      <c r="B43" s="47"/>
      <c r="C43" s="48"/>
      <c r="D43" s="49"/>
      <c r="E43" s="50"/>
      <c r="F43" s="48"/>
      <c r="G43" s="49"/>
      <c r="H43" s="50"/>
      <c r="J43" s="290"/>
      <c r="K43" s="290"/>
      <c r="L43" s="290"/>
      <c r="M43" s="290"/>
      <c r="N43" s="290"/>
      <c r="O43" s="290"/>
      <c r="U43" s="4"/>
      <c r="V43" s="4"/>
      <c r="W43" s="4"/>
      <c r="X43" s="4"/>
      <c r="Y43" s="4"/>
      <c r="Z43" s="303" t="s">
        <v>178</v>
      </c>
      <c r="AA43" s="303"/>
      <c r="AB43" s="303"/>
      <c r="AC43" s="303"/>
    </row>
    <row r="44" spans="2:30" x14ac:dyDescent="0.25">
      <c r="B44" s="47"/>
      <c r="C44" s="48"/>
      <c r="D44" s="49"/>
      <c r="E44" s="50"/>
      <c r="F44" s="48"/>
      <c r="G44" s="49"/>
      <c r="H44" s="50"/>
      <c r="J44" s="290"/>
      <c r="K44" s="290"/>
      <c r="L44" s="290"/>
      <c r="M44" s="290"/>
      <c r="N44" s="290"/>
      <c r="O44" s="290"/>
      <c r="U44" s="4"/>
      <c r="V44" s="4"/>
      <c r="W44" s="4"/>
      <c r="X44" s="4"/>
      <c r="Y44" s="4"/>
      <c r="Z44" s="304" t="s">
        <v>179</v>
      </c>
      <c r="AA44" s="304"/>
      <c r="AB44" s="304"/>
      <c r="AC44" s="304"/>
    </row>
    <row r="45" spans="2:30" x14ac:dyDescent="0.25">
      <c r="B45" s="47"/>
      <c r="C45" s="51"/>
      <c r="D45" s="52"/>
      <c r="E45" s="53"/>
      <c r="F45" s="51"/>
      <c r="G45" s="52"/>
      <c r="H45" s="53"/>
      <c r="J45" s="290"/>
      <c r="K45" s="290"/>
      <c r="L45" s="290"/>
      <c r="M45" s="290"/>
      <c r="N45" s="290"/>
      <c r="O45" s="290"/>
      <c r="U45" s="4"/>
      <c r="V45" s="4"/>
      <c r="W45" s="4"/>
      <c r="X45" s="4"/>
      <c r="Y45" s="4"/>
      <c r="Z45" s="54"/>
      <c r="AA45" s="54"/>
      <c r="AB45" s="16"/>
      <c r="AC45" s="16"/>
    </row>
    <row r="46" spans="2:30" x14ac:dyDescent="0.25">
      <c r="Z46" s="16"/>
      <c r="AA46" s="16"/>
      <c r="AB46" s="16"/>
      <c r="AC46" s="16"/>
    </row>
  </sheetData>
  <mergeCells count="33">
    <mergeCell ref="J40:O40"/>
    <mergeCell ref="B40:B41"/>
    <mergeCell ref="J41:O45"/>
    <mergeCell ref="Z43:AC43"/>
    <mergeCell ref="Z44:AC44"/>
    <mergeCell ref="B37:H37"/>
    <mergeCell ref="Q37:W37"/>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Y12:AD13"/>
    <mergeCell ref="B13:B14"/>
    <mergeCell ref="Q13:Q14"/>
    <mergeCell ref="J14:O18"/>
    <mergeCell ref="Y14:AD18"/>
  </mergeCells>
  <conditionalFormatting sqref="E15:E18">
    <cfRule type="cellIs" dxfId="20" priority="14" operator="greaterThan">
      <formula>1</formula>
    </cfRule>
  </conditionalFormatting>
  <conditionalFormatting sqref="E24:E27">
    <cfRule type="cellIs" dxfId="19" priority="12" operator="greaterThan">
      <formula>1</formula>
    </cfRule>
  </conditionalFormatting>
  <conditionalFormatting sqref="E33:E36">
    <cfRule type="cellIs" dxfId="18" priority="10" operator="greaterThan">
      <formula>1</formula>
    </cfRule>
  </conditionalFormatting>
  <conditionalFormatting sqref="E42:E45">
    <cfRule type="cellIs" dxfId="17" priority="16" operator="greaterThan">
      <formula>1</formula>
    </cfRule>
  </conditionalFormatting>
  <conditionalFormatting sqref="H15:H18">
    <cfRule type="cellIs" dxfId="16" priority="13" operator="greaterThan">
      <formula>1</formula>
    </cfRule>
  </conditionalFormatting>
  <conditionalFormatting sqref="H24:H27">
    <cfRule type="cellIs" dxfId="15" priority="11" operator="greaterThan">
      <formula>1</formula>
    </cfRule>
  </conditionalFormatting>
  <conditionalFormatting sqref="H33:H36">
    <cfRule type="cellIs" dxfId="14" priority="9" operator="greaterThan">
      <formula>1</formula>
    </cfRule>
  </conditionalFormatting>
  <conditionalFormatting sqref="H42:H45">
    <cfRule type="cellIs" dxfId="13" priority="15" operator="greaterThan">
      <formula>1</formula>
    </cfRule>
  </conditionalFormatting>
  <conditionalFormatting sqref="T7:T10">
    <cfRule type="cellIs" dxfId="12" priority="2" operator="greaterThan">
      <formula>1</formula>
    </cfRule>
  </conditionalFormatting>
  <conditionalFormatting sqref="T15:T18">
    <cfRule type="cellIs" dxfId="11" priority="4" operator="greaterThan">
      <formula>1</formula>
    </cfRule>
  </conditionalFormatting>
  <conditionalFormatting sqref="T24:T27">
    <cfRule type="cellIs" dxfId="10" priority="6" operator="greaterThan">
      <formula>1</formula>
    </cfRule>
  </conditionalFormatting>
  <conditionalFormatting sqref="T33:T36">
    <cfRule type="cellIs" dxfId="9" priority="8" operator="greaterThan">
      <formula>1</formula>
    </cfRule>
  </conditionalFormatting>
  <conditionalFormatting sqref="W7:W10">
    <cfRule type="cellIs" dxfId="8" priority="1" operator="greaterThan">
      <formula>1</formula>
    </cfRule>
  </conditionalFormatting>
  <conditionalFormatting sqref="W15:W18">
    <cfRule type="cellIs" dxfId="7" priority="3" operator="greaterThan">
      <formula>1</formula>
    </cfRule>
  </conditionalFormatting>
  <conditionalFormatting sqref="W24:W27">
    <cfRule type="cellIs" dxfId="6" priority="5" operator="greaterThan">
      <formula>1</formula>
    </cfRule>
  </conditionalFormatting>
  <conditionalFormatting sqref="W33:W36">
    <cfRule type="cellIs" dxfId="5" priority="7" operator="greaterThan">
      <formula>1</formula>
    </cfRule>
  </conditionalFormatting>
  <printOptions horizontalCentered="1"/>
  <pageMargins left="0.23622047244094491" right="0.23622047244094491" top="0.78740157480314965" bottom="0.39370078740157483" header="0.31496062992125984" footer="0.31496062992125984"/>
  <pageSetup scale="37"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2">
    <pageSetUpPr fitToPage="1"/>
  </sheetPr>
  <dimension ref="A1:S53"/>
  <sheetViews>
    <sheetView showGridLines="0" topLeftCell="A13" zoomScale="85" zoomScaleNormal="85" zoomScaleSheetLayoutView="10" workbookViewId="0">
      <selection activeCell="M32" activeCellId="2" sqref="M26 M30 M32"/>
    </sheetView>
  </sheetViews>
  <sheetFormatPr baseColWidth="10" defaultColWidth="0" defaultRowHeight="15" customHeight="1" zeroHeight="1" x14ac:dyDescent="0.3"/>
  <cols>
    <col min="1" max="1" width="8.5703125" style="55" customWidth="1"/>
    <col min="2" max="2" width="16.5703125" style="55" customWidth="1"/>
    <col min="3" max="4" width="21.140625" style="55" customWidth="1"/>
    <col min="5" max="5" width="24.28515625" style="55" customWidth="1"/>
    <col min="6" max="8" width="21.140625" style="55" customWidth="1"/>
    <col min="9" max="11" width="21.85546875" style="55" customWidth="1"/>
    <col min="12" max="12" width="21.85546875" style="55" hidden="1" customWidth="1"/>
    <col min="13" max="16" width="21.85546875" style="55" customWidth="1"/>
    <col min="17" max="17" width="36.140625" style="55" customWidth="1"/>
    <col min="18" max="18" width="5.140625" style="55" customWidth="1"/>
    <col min="19" max="19" width="5.140625" style="55" hidden="1" customWidth="1"/>
    <col min="20" max="16384" width="11.42578125" style="55" hidden="1"/>
  </cols>
  <sheetData>
    <row r="1" spans="2:17" x14ac:dyDescent="0.3"/>
    <row r="2" spans="2:17" s="57" customFormat="1" ht="27.75" x14ac:dyDescent="0.35">
      <c r="B2" s="56" t="s">
        <v>28</v>
      </c>
      <c r="C2" s="56"/>
      <c r="D2" s="56"/>
      <c r="E2" s="56"/>
      <c r="F2" s="56"/>
      <c r="G2" s="56"/>
      <c r="H2" s="56"/>
      <c r="I2" s="56"/>
      <c r="J2" s="56"/>
      <c r="K2" s="56"/>
      <c r="L2" s="56"/>
      <c r="M2" s="56"/>
      <c r="N2" s="56"/>
      <c r="O2" s="56"/>
      <c r="P2" s="56"/>
      <c r="Q2" s="56"/>
    </row>
    <row r="3" spans="2:17" s="57" customFormat="1" ht="24.75" customHeight="1" x14ac:dyDescent="0.35">
      <c r="P3" s="4"/>
    </row>
    <row r="4" spans="2:17" s="57" customFormat="1" ht="21.75" customHeight="1" x14ac:dyDescent="0.35">
      <c r="B4" s="58" t="s">
        <v>29</v>
      </c>
      <c r="C4" s="58"/>
      <c r="D4" s="58"/>
      <c r="E4" s="58"/>
      <c r="F4" s="58"/>
      <c r="G4" s="58"/>
      <c r="H4" s="59"/>
      <c r="I4" s="60" t="s">
        <v>15</v>
      </c>
      <c r="J4" s="58"/>
      <c r="K4" s="58"/>
      <c r="L4" s="58"/>
      <c r="M4" s="58"/>
      <c r="N4" s="58"/>
      <c r="O4" s="58"/>
      <c r="P4" s="58"/>
      <c r="Q4" s="58"/>
    </row>
    <row r="5" spans="2:17" s="57" customFormat="1" ht="23.25" customHeight="1" x14ac:dyDescent="0.35">
      <c r="B5" s="59"/>
      <c r="C5" s="59"/>
      <c r="D5" s="59"/>
      <c r="E5" s="59"/>
      <c r="F5" s="59"/>
      <c r="G5" s="59"/>
      <c r="H5" s="59"/>
      <c r="I5" s="309" t="s">
        <v>30</v>
      </c>
      <c r="J5" s="309"/>
      <c r="K5" s="309"/>
      <c r="L5" s="309"/>
      <c r="M5" s="309"/>
      <c r="N5" s="309"/>
      <c r="O5" s="309"/>
      <c r="P5" s="309"/>
      <c r="Q5" s="309"/>
    </row>
    <row r="6" spans="2:17" s="57" customFormat="1" ht="23.25" customHeight="1" x14ac:dyDescent="0.35">
      <c r="B6" s="14" t="s">
        <v>6</v>
      </c>
      <c r="C6" s="13" t="s">
        <v>177</v>
      </c>
      <c r="D6" s="61"/>
      <c r="E6" s="14" t="s">
        <v>7</v>
      </c>
      <c r="F6" s="13" t="s">
        <v>8</v>
      </c>
      <c r="G6" s="14"/>
      <c r="H6" s="62"/>
      <c r="I6" s="309"/>
      <c r="J6" s="309"/>
      <c r="K6" s="309"/>
      <c r="L6" s="309"/>
      <c r="M6" s="309"/>
      <c r="N6" s="309"/>
      <c r="O6" s="309"/>
      <c r="P6" s="309"/>
      <c r="Q6" s="309"/>
    </row>
    <row r="7" spans="2:17" s="57" customFormat="1" ht="23.25" customHeight="1" x14ac:dyDescent="0.35">
      <c r="B7" s="17"/>
      <c r="C7" s="63" t="s">
        <v>13</v>
      </c>
      <c r="D7" s="17"/>
      <c r="E7" s="17"/>
      <c r="F7" s="14"/>
      <c r="G7" s="14"/>
      <c r="H7" s="62"/>
      <c r="I7" s="309"/>
      <c r="J7" s="309"/>
      <c r="K7" s="309"/>
      <c r="L7" s="309"/>
      <c r="M7" s="309"/>
      <c r="N7" s="309"/>
      <c r="O7" s="309"/>
      <c r="P7" s="309"/>
      <c r="Q7" s="309"/>
    </row>
    <row r="8" spans="2:17" s="57" customFormat="1" ht="23.25" customHeight="1" x14ac:dyDescent="0.35">
      <c r="B8" s="17"/>
      <c r="C8" s="17"/>
      <c r="D8" s="17"/>
      <c r="E8" s="17"/>
      <c r="F8" s="14"/>
      <c r="G8" s="14"/>
      <c r="H8" s="62"/>
      <c r="I8" s="309"/>
      <c r="J8" s="309"/>
      <c r="K8" s="309"/>
      <c r="L8" s="309"/>
      <c r="M8" s="309"/>
      <c r="N8" s="309"/>
      <c r="O8" s="309"/>
      <c r="P8" s="309"/>
      <c r="Q8" s="309"/>
    </row>
    <row r="9" spans="2:17" s="57" customFormat="1" ht="23.25" customHeight="1" x14ac:dyDescent="0.4">
      <c r="B9" s="64"/>
      <c r="C9" s="64"/>
      <c r="D9" s="64"/>
      <c r="E9" s="64"/>
      <c r="F9" s="65"/>
      <c r="G9" s="66"/>
      <c r="I9" s="309"/>
      <c r="J9" s="309"/>
      <c r="K9" s="309"/>
      <c r="L9" s="309"/>
      <c r="M9" s="309"/>
      <c r="N9" s="309"/>
      <c r="O9" s="309"/>
      <c r="P9" s="309"/>
      <c r="Q9" s="309"/>
    </row>
    <row r="10" spans="2:17" ht="18.75" x14ac:dyDescent="0.35">
      <c r="B10" s="67"/>
      <c r="C10" s="67"/>
      <c r="D10" s="67"/>
      <c r="E10" s="68"/>
      <c r="F10" s="68"/>
      <c r="G10" s="67"/>
      <c r="H10" s="67"/>
      <c r="I10" s="309"/>
      <c r="J10" s="309"/>
      <c r="K10" s="309"/>
      <c r="L10" s="309"/>
      <c r="M10" s="309"/>
      <c r="N10" s="309"/>
      <c r="O10" s="309"/>
      <c r="P10" s="309"/>
      <c r="Q10" s="309"/>
    </row>
    <row r="11" spans="2:17" ht="19.5" customHeight="1" x14ac:dyDescent="0.35">
      <c r="B11" s="67"/>
      <c r="C11" s="67"/>
      <c r="D11" s="67"/>
      <c r="E11" s="68"/>
      <c r="F11" s="68"/>
      <c r="G11" s="67"/>
      <c r="H11" s="67"/>
      <c r="N11" s="310" t="s">
        <v>31</v>
      </c>
      <c r="O11" s="311"/>
      <c r="P11" s="311"/>
      <c r="Q11" s="312"/>
    </row>
    <row r="12" spans="2:17" ht="27.75" customHeight="1" x14ac:dyDescent="0.3">
      <c r="B12" s="316" t="s">
        <v>32</v>
      </c>
      <c r="C12" s="69" t="s">
        <v>33</v>
      </c>
      <c r="D12" s="69"/>
      <c r="E12" s="69"/>
      <c r="F12" s="70"/>
      <c r="G12" s="69" t="s">
        <v>34</v>
      </c>
      <c r="H12" s="71"/>
      <c r="I12" s="70"/>
      <c r="J12" s="317" t="s">
        <v>35</v>
      </c>
      <c r="K12" s="317" t="s">
        <v>36</v>
      </c>
      <c r="L12" s="72"/>
      <c r="N12" s="313"/>
      <c r="O12" s="314"/>
      <c r="P12" s="314"/>
      <c r="Q12" s="315"/>
    </row>
    <row r="13" spans="2:17" ht="65.25" customHeight="1" x14ac:dyDescent="0.3">
      <c r="B13" s="316"/>
      <c r="C13" s="73" t="s">
        <v>37</v>
      </c>
      <c r="D13" s="73" t="s">
        <v>38</v>
      </c>
      <c r="E13" s="73" t="s">
        <v>39</v>
      </c>
      <c r="F13" s="73" t="s">
        <v>40</v>
      </c>
      <c r="G13" s="73" t="s">
        <v>41</v>
      </c>
      <c r="H13" s="73" t="s">
        <v>42</v>
      </c>
      <c r="I13" s="73" t="s">
        <v>43</v>
      </c>
      <c r="J13" s="318"/>
      <c r="K13" s="318"/>
      <c r="L13" s="74"/>
      <c r="N13" s="319"/>
      <c r="O13" s="320"/>
      <c r="P13" s="320"/>
      <c r="Q13" s="321"/>
    </row>
    <row r="14" spans="2:17" ht="35.25" customHeight="1" x14ac:dyDescent="0.3">
      <c r="B14" s="75">
        <v>4000</v>
      </c>
      <c r="C14" s="76">
        <f>+I26+I28+I30+I32</f>
        <v>5352539</v>
      </c>
      <c r="D14" s="76">
        <f>+J26+J28+J30+J32</f>
        <v>5352539</v>
      </c>
      <c r="E14" s="76">
        <f>+K26+K28+K30+K32</f>
        <v>395352</v>
      </c>
      <c r="F14" s="76">
        <f>+M26+M28+M30+M32</f>
        <v>391400</v>
      </c>
      <c r="G14" s="76">
        <f>+N26+N28+N30+N32</f>
        <v>395352</v>
      </c>
      <c r="H14" s="76">
        <f>+P26+P28+P30+P32</f>
        <v>391400</v>
      </c>
      <c r="I14" s="76">
        <f>+O26+O28+O30+O32</f>
        <v>0</v>
      </c>
      <c r="J14" s="77">
        <f>+IFERROR((F14+I14)/D14,0)</f>
        <v>7.3124175274575307E-2</v>
      </c>
      <c r="K14" s="76">
        <f>+E14-F14-I14</f>
        <v>3952</v>
      </c>
      <c r="L14" s="78"/>
      <c r="N14" s="322"/>
      <c r="O14" s="323"/>
      <c r="P14" s="323"/>
      <c r="Q14" s="324"/>
    </row>
    <row r="15" spans="2:17" ht="35.25" customHeight="1" x14ac:dyDescent="0.3">
      <c r="B15" s="75" t="s">
        <v>44</v>
      </c>
      <c r="C15" s="79">
        <f>SUM(C14:C14)</f>
        <v>5352539</v>
      </c>
      <c r="D15" s="79">
        <f t="shared" ref="D15:K15" si="0">SUM(D14:D14)</f>
        <v>5352539</v>
      </c>
      <c r="E15" s="79">
        <f t="shared" si="0"/>
        <v>395352</v>
      </c>
      <c r="F15" s="79">
        <f t="shared" si="0"/>
        <v>391400</v>
      </c>
      <c r="G15" s="79">
        <f t="shared" si="0"/>
        <v>395352</v>
      </c>
      <c r="H15" s="79">
        <f t="shared" si="0"/>
        <v>391400</v>
      </c>
      <c r="I15" s="79">
        <f t="shared" si="0"/>
        <v>0</v>
      </c>
      <c r="J15" s="80">
        <f t="shared" si="0"/>
        <v>7.3124175274575307E-2</v>
      </c>
      <c r="K15" s="79">
        <f t="shared" si="0"/>
        <v>3952</v>
      </c>
      <c r="L15" s="81"/>
      <c r="N15" s="325"/>
      <c r="O15" s="326"/>
      <c r="P15" s="326"/>
      <c r="Q15" s="327"/>
    </row>
    <row r="16" spans="2:17" x14ac:dyDescent="0.3">
      <c r="B16" s="82" t="s">
        <v>45</v>
      </c>
      <c r="C16" s="83"/>
      <c r="D16" s="83"/>
      <c r="E16" s="83"/>
      <c r="F16" s="83"/>
      <c r="G16" s="72"/>
      <c r="H16" s="72"/>
      <c r="I16" s="84"/>
      <c r="J16" s="72"/>
      <c r="K16" s="72"/>
      <c r="L16" s="72"/>
    </row>
    <row r="17" spans="2:17" x14ac:dyDescent="0.3">
      <c r="B17" s="85"/>
      <c r="C17" s="83"/>
      <c r="D17" s="83"/>
      <c r="E17" s="83"/>
      <c r="F17" s="83"/>
      <c r="G17" s="72"/>
      <c r="H17" s="72"/>
      <c r="I17" s="84"/>
      <c r="J17" s="72"/>
      <c r="K17" s="72"/>
      <c r="L17" s="72"/>
    </row>
    <row r="18" spans="2:17" x14ac:dyDescent="0.3">
      <c r="B18" s="85"/>
      <c r="C18" s="83"/>
      <c r="D18" s="83"/>
      <c r="E18" s="83"/>
      <c r="F18" s="83"/>
      <c r="G18" s="72"/>
      <c r="H18" s="72"/>
      <c r="I18" s="84"/>
      <c r="J18" s="72"/>
      <c r="K18" s="72"/>
      <c r="L18" s="72"/>
    </row>
    <row r="19" spans="2:17" x14ac:dyDescent="0.3">
      <c r="B19" s="83"/>
      <c r="C19" s="83"/>
      <c r="D19" s="83"/>
      <c r="E19" s="83"/>
      <c r="F19" s="83"/>
      <c r="G19" s="72"/>
      <c r="H19" s="72"/>
      <c r="I19" s="84"/>
      <c r="J19" s="72"/>
      <c r="K19" s="72"/>
      <c r="L19" s="72"/>
    </row>
    <row r="20" spans="2:17" ht="27.75" x14ac:dyDescent="0.3">
      <c r="B20" s="86" t="s">
        <v>46</v>
      </c>
      <c r="C20" s="87"/>
      <c r="D20" s="87"/>
      <c r="E20" s="87"/>
      <c r="F20" s="87"/>
      <c r="G20" s="87"/>
      <c r="H20" s="87"/>
      <c r="I20" s="87"/>
      <c r="J20" s="87"/>
      <c r="K20" s="87"/>
      <c r="L20" s="87"/>
      <c r="M20" s="87"/>
      <c r="N20" s="87"/>
      <c r="O20" s="87"/>
      <c r="P20" s="87"/>
      <c r="Q20" s="83"/>
    </row>
    <row r="21" spans="2:17" x14ac:dyDescent="0.3">
      <c r="B21" s="88"/>
      <c r="C21" s="88"/>
      <c r="D21" s="88"/>
      <c r="E21" s="88"/>
      <c r="F21" s="88"/>
      <c r="G21" s="88"/>
      <c r="H21" s="89"/>
      <c r="I21" s="89"/>
      <c r="J21" s="89"/>
      <c r="K21" s="89"/>
      <c r="L21" s="89"/>
      <c r="M21" s="89"/>
      <c r="N21" s="89"/>
      <c r="O21" s="89"/>
      <c r="P21" s="89"/>
      <c r="Q21" s="83"/>
    </row>
    <row r="22" spans="2:17" x14ac:dyDescent="0.3">
      <c r="B22" s="88"/>
      <c r="C22" s="88"/>
      <c r="D22" s="88"/>
      <c r="E22" s="88"/>
      <c r="F22" s="88"/>
      <c r="G22" s="88"/>
      <c r="H22" s="89"/>
      <c r="I22" s="89"/>
      <c r="J22" s="89"/>
      <c r="K22" s="89"/>
      <c r="L22" s="89"/>
      <c r="M22" s="89"/>
      <c r="N22" s="89"/>
      <c r="O22" s="89"/>
      <c r="P22" s="89"/>
      <c r="Q22" s="83"/>
    </row>
    <row r="23" spans="2:17" ht="18" x14ac:dyDescent="0.35">
      <c r="B23" s="90"/>
      <c r="C23" s="90"/>
      <c r="D23" s="90"/>
      <c r="E23" s="90"/>
      <c r="F23" s="90"/>
      <c r="G23" s="90"/>
      <c r="H23" s="91"/>
      <c r="I23" s="91"/>
      <c r="J23" s="91"/>
      <c r="K23" s="91"/>
      <c r="L23" s="91"/>
      <c r="M23" s="91"/>
      <c r="N23" s="91"/>
      <c r="O23" s="91"/>
      <c r="P23" s="91"/>
    </row>
    <row r="24" spans="2:17" ht="18" x14ac:dyDescent="0.35">
      <c r="B24" s="92"/>
      <c r="C24" s="92"/>
      <c r="D24" s="92"/>
      <c r="E24" s="92"/>
      <c r="F24" s="92"/>
      <c r="G24" s="92"/>
      <c r="H24" s="92"/>
      <c r="I24" s="93" t="s">
        <v>47</v>
      </c>
      <c r="J24" s="93"/>
      <c r="K24" s="93"/>
      <c r="L24" s="93"/>
      <c r="M24" s="94"/>
      <c r="N24" s="95" t="s">
        <v>48</v>
      </c>
      <c r="O24" s="96"/>
      <c r="P24" s="97"/>
    </row>
    <row r="25" spans="2:17" s="100" customFormat="1" ht="61.5" customHeight="1" x14ac:dyDescent="0.25">
      <c r="B25" s="69" t="s">
        <v>49</v>
      </c>
      <c r="C25" s="70"/>
      <c r="D25" s="98" t="s">
        <v>32</v>
      </c>
      <c r="E25" s="75" t="s">
        <v>50</v>
      </c>
      <c r="F25" s="71" t="s">
        <v>51</v>
      </c>
      <c r="G25" s="71"/>
      <c r="H25" s="71"/>
      <c r="I25" s="99" t="s">
        <v>37</v>
      </c>
      <c r="J25" s="99" t="s">
        <v>38</v>
      </c>
      <c r="K25" s="99" t="s">
        <v>39</v>
      </c>
      <c r="L25" s="99" t="s">
        <v>40</v>
      </c>
      <c r="M25" s="99" t="s">
        <v>40</v>
      </c>
      <c r="N25" s="99" t="s">
        <v>52</v>
      </c>
      <c r="O25" s="99" t="s">
        <v>53</v>
      </c>
      <c r="P25" s="99" t="s">
        <v>54</v>
      </c>
    </row>
    <row r="26" spans="2:17" ht="39" customHeight="1" x14ac:dyDescent="0.3">
      <c r="B26" s="305" t="s">
        <v>55</v>
      </c>
      <c r="C26" s="306"/>
      <c r="D26" s="101">
        <v>4000</v>
      </c>
      <c r="E26" s="102">
        <v>43801</v>
      </c>
      <c r="F26" s="103" t="s">
        <v>56</v>
      </c>
      <c r="G26" s="103"/>
      <c r="H26" s="104"/>
      <c r="I26" s="105">
        <v>3546634.21</v>
      </c>
      <c r="J26" s="105">
        <v>3546634.21</v>
      </c>
      <c r="K26" s="106">
        <v>135560</v>
      </c>
      <c r="L26" s="107">
        <v>0</v>
      </c>
      <c r="M26" s="107">
        <f>+L26+P26</f>
        <v>144000</v>
      </c>
      <c r="N26" s="106">
        <v>135560</v>
      </c>
      <c r="O26" s="108">
        <v>0</v>
      </c>
      <c r="P26" s="109">
        <v>144000</v>
      </c>
      <c r="Q26" s="110"/>
    </row>
    <row r="27" spans="2:17" ht="17.25" customHeight="1" x14ac:dyDescent="0.35">
      <c r="B27" s="307"/>
      <c r="C27" s="308"/>
      <c r="D27" s="111"/>
      <c r="E27" s="112"/>
      <c r="F27" s="111" t="s">
        <v>57</v>
      </c>
      <c r="G27" s="113"/>
      <c r="H27" s="111"/>
      <c r="I27" s="114">
        <f>I26</f>
        <v>3546634.21</v>
      </c>
      <c r="J27" s="114">
        <f>J26</f>
        <v>3546634.21</v>
      </c>
      <c r="K27" s="114">
        <f>K26</f>
        <v>135560</v>
      </c>
      <c r="L27" s="114"/>
      <c r="M27" s="114">
        <f>M26</f>
        <v>144000</v>
      </c>
      <c r="N27" s="114">
        <f>N26</f>
        <v>135560</v>
      </c>
      <c r="O27" s="114">
        <f>O26</f>
        <v>0</v>
      </c>
      <c r="P27" s="114">
        <f>P26</f>
        <v>144000</v>
      </c>
      <c r="Q27" s="110"/>
    </row>
    <row r="28" spans="2:17" ht="39" customHeight="1" x14ac:dyDescent="0.3">
      <c r="B28" s="305" t="s">
        <v>58</v>
      </c>
      <c r="C28" s="306"/>
      <c r="D28" s="101">
        <v>4000</v>
      </c>
      <c r="E28" s="102">
        <v>43801</v>
      </c>
      <c r="F28" s="103" t="s">
        <v>56</v>
      </c>
      <c r="G28" s="103"/>
      <c r="H28" s="104"/>
      <c r="I28" s="105">
        <v>219114.38</v>
      </c>
      <c r="J28" s="105">
        <v>219114.38</v>
      </c>
      <c r="K28" s="106">
        <v>31521</v>
      </c>
      <c r="L28" s="107">
        <v>0</v>
      </c>
      <c r="M28" s="107">
        <f>+L28+P28</f>
        <v>0</v>
      </c>
      <c r="N28" s="106">
        <v>31521</v>
      </c>
      <c r="O28" s="108">
        <v>0</v>
      </c>
      <c r="P28" s="109">
        <v>0</v>
      </c>
      <c r="Q28" s="110"/>
    </row>
    <row r="29" spans="2:17" ht="17.25" customHeight="1" x14ac:dyDescent="0.35">
      <c r="B29" s="307"/>
      <c r="C29" s="308"/>
      <c r="D29" s="115"/>
      <c r="E29" s="116"/>
      <c r="F29" s="117" t="s">
        <v>57</v>
      </c>
      <c r="G29" s="118"/>
      <c r="H29" s="117"/>
      <c r="I29" s="119">
        <f>I28</f>
        <v>219114.38</v>
      </c>
      <c r="J29" s="119">
        <f>J28</f>
        <v>219114.38</v>
      </c>
      <c r="K29" s="119">
        <f>K28</f>
        <v>31521</v>
      </c>
      <c r="L29" s="119"/>
      <c r="M29" s="119">
        <f>M28</f>
        <v>0</v>
      </c>
      <c r="N29" s="119">
        <f>N28</f>
        <v>31521</v>
      </c>
      <c r="O29" s="119">
        <f>O28</f>
        <v>0</v>
      </c>
      <c r="P29" s="119">
        <f>P28</f>
        <v>0</v>
      </c>
      <c r="Q29" s="110"/>
    </row>
    <row r="30" spans="2:17" ht="39" customHeight="1" x14ac:dyDescent="0.3">
      <c r="B30" s="305" t="s">
        <v>59</v>
      </c>
      <c r="C30" s="306"/>
      <c r="D30" s="101">
        <v>4000</v>
      </c>
      <c r="E30" s="102">
        <v>43801</v>
      </c>
      <c r="F30" s="103" t="s">
        <v>56</v>
      </c>
      <c r="G30" s="103"/>
      <c r="H30" s="104"/>
      <c r="I30" s="105">
        <v>267632.53999999998</v>
      </c>
      <c r="J30" s="105">
        <v>267632.53999999998</v>
      </c>
      <c r="K30" s="106">
        <v>38501</v>
      </c>
      <c r="L30" s="107">
        <v>0</v>
      </c>
      <c r="M30" s="107">
        <f>+L30+P30</f>
        <v>15400</v>
      </c>
      <c r="N30" s="106">
        <v>38501</v>
      </c>
      <c r="O30" s="108">
        <v>0</v>
      </c>
      <c r="P30" s="109">
        <v>15400</v>
      </c>
      <c r="Q30" s="110"/>
    </row>
    <row r="31" spans="2:17" ht="17.25" customHeight="1" x14ac:dyDescent="0.35">
      <c r="B31" s="307"/>
      <c r="C31" s="308"/>
      <c r="D31" s="120"/>
      <c r="E31" s="121"/>
      <c r="F31" s="111" t="s">
        <v>57</v>
      </c>
      <c r="G31" s="113"/>
      <c r="H31" s="111"/>
      <c r="I31" s="114">
        <f>I30</f>
        <v>267632.53999999998</v>
      </c>
      <c r="J31" s="114">
        <f>J30</f>
        <v>267632.53999999998</v>
      </c>
      <c r="K31" s="114">
        <f>K30</f>
        <v>38501</v>
      </c>
      <c r="L31" s="114"/>
      <c r="M31" s="114">
        <f>M30</f>
        <v>15400</v>
      </c>
      <c r="N31" s="114">
        <f>N30</f>
        <v>38501</v>
      </c>
      <c r="O31" s="114">
        <f>O30</f>
        <v>0</v>
      </c>
      <c r="P31" s="114">
        <f>P30</f>
        <v>15400</v>
      </c>
      <c r="Q31" s="110"/>
    </row>
    <row r="32" spans="2:17" ht="39" customHeight="1" x14ac:dyDescent="0.3">
      <c r="B32" s="305" t="s">
        <v>60</v>
      </c>
      <c r="C32" s="306"/>
      <c r="D32" s="101">
        <v>4000</v>
      </c>
      <c r="E32" s="102">
        <v>43801</v>
      </c>
      <c r="F32" s="103" t="s">
        <v>56</v>
      </c>
      <c r="G32" s="103"/>
      <c r="H32" s="104"/>
      <c r="I32" s="105">
        <v>1319157.8700000001</v>
      </c>
      <c r="J32" s="105">
        <v>1319157.8700000001</v>
      </c>
      <c r="K32" s="106">
        <v>189770</v>
      </c>
      <c r="L32" s="107">
        <v>0</v>
      </c>
      <c r="M32" s="107">
        <f>+L32+P32</f>
        <v>232000</v>
      </c>
      <c r="N32" s="106">
        <v>189770</v>
      </c>
      <c r="O32" s="108">
        <v>0</v>
      </c>
      <c r="P32" s="109">
        <v>232000</v>
      </c>
      <c r="Q32" s="110"/>
    </row>
    <row r="33" spans="2:19" ht="17.25" customHeight="1" x14ac:dyDescent="0.35">
      <c r="B33" s="307"/>
      <c r="C33" s="308"/>
      <c r="D33" s="120"/>
      <c r="E33" s="121"/>
      <c r="F33" s="111" t="s">
        <v>57</v>
      </c>
      <c r="G33" s="122"/>
      <c r="H33" s="111"/>
      <c r="I33" s="114">
        <f>I32</f>
        <v>1319157.8700000001</v>
      </c>
      <c r="J33" s="114">
        <f>J32</f>
        <v>1319157.8700000001</v>
      </c>
      <c r="K33" s="114">
        <f>K32</f>
        <v>189770</v>
      </c>
      <c r="L33" s="114"/>
      <c r="M33" s="114">
        <f>M32</f>
        <v>232000</v>
      </c>
      <c r="N33" s="114">
        <f>N32</f>
        <v>189770</v>
      </c>
      <c r="O33" s="114">
        <f>O32</f>
        <v>0</v>
      </c>
      <c r="P33" s="114">
        <f>P32</f>
        <v>232000</v>
      </c>
      <c r="Q33" s="110"/>
    </row>
    <row r="34" spans="2:19" x14ac:dyDescent="0.3">
      <c r="B34" s="88"/>
      <c r="C34" s="88"/>
      <c r="D34" s="88"/>
      <c r="E34" s="88"/>
      <c r="F34" s="88"/>
      <c r="G34" s="88"/>
      <c r="H34" s="123"/>
      <c r="I34" s="88"/>
      <c r="J34" s="88"/>
      <c r="K34" s="88"/>
      <c r="L34" s="88"/>
      <c r="M34" s="88"/>
      <c r="N34" s="88"/>
      <c r="O34" s="88"/>
      <c r="P34" s="88"/>
    </row>
    <row r="35" spans="2:19" x14ac:dyDescent="0.3">
      <c r="B35" s="88"/>
      <c r="C35" s="88"/>
      <c r="D35" s="88"/>
      <c r="E35" s="88"/>
      <c r="F35" s="88"/>
      <c r="G35" s="88"/>
      <c r="H35" s="88"/>
      <c r="I35" s="88"/>
      <c r="J35" s="88"/>
      <c r="K35" s="88"/>
      <c r="L35" s="88"/>
      <c r="M35" s="88"/>
      <c r="N35" s="88"/>
      <c r="O35" s="88"/>
      <c r="P35" s="88"/>
    </row>
    <row r="36" spans="2:19" s="57" customFormat="1" ht="15" customHeight="1" x14ac:dyDescent="0.35">
      <c r="B36" s="66"/>
      <c r="C36" s="66"/>
      <c r="D36" s="66"/>
      <c r="E36" s="66"/>
      <c r="F36" s="66"/>
      <c r="G36" s="66"/>
      <c r="H36" s="66"/>
      <c r="I36" s="66"/>
      <c r="J36" s="66"/>
      <c r="K36" s="66"/>
      <c r="L36" s="66"/>
      <c r="M36" s="66"/>
      <c r="N36" s="124"/>
      <c r="O36" s="124"/>
      <c r="P36" s="124"/>
      <c r="Q36" s="125"/>
      <c r="R36" s="125"/>
      <c r="S36" s="125"/>
    </row>
    <row r="37" spans="2:19" s="57" customFormat="1" ht="18" x14ac:dyDescent="0.35">
      <c r="B37" s="66"/>
      <c r="C37" s="66"/>
      <c r="D37" s="66"/>
      <c r="E37" s="66"/>
      <c r="F37" s="66"/>
      <c r="G37" s="66"/>
      <c r="H37" s="66"/>
      <c r="I37" s="66"/>
      <c r="J37" s="66"/>
      <c r="K37" s="66"/>
      <c r="L37" s="66"/>
      <c r="M37" s="66"/>
      <c r="N37" s="124"/>
      <c r="O37" s="124"/>
      <c r="P37" s="124"/>
      <c r="Q37" s="125"/>
      <c r="R37" s="125"/>
    </row>
    <row r="38" spans="2:19" s="57" customFormat="1" ht="18" x14ac:dyDescent="0.35">
      <c r="N38" s="125"/>
      <c r="O38" s="125"/>
      <c r="P38" s="125"/>
      <c r="Q38" s="125"/>
      <c r="R38" s="125"/>
    </row>
    <row r="39" spans="2:19" s="57" customFormat="1" ht="18" x14ac:dyDescent="0.35">
      <c r="N39" s="125"/>
      <c r="O39" s="125"/>
      <c r="P39" s="125"/>
      <c r="Q39" s="125"/>
      <c r="R39" s="125"/>
    </row>
    <row r="40" spans="2:19" s="57" customFormat="1" ht="18" x14ac:dyDescent="0.35">
      <c r="K40" s="126" t="s">
        <v>27</v>
      </c>
      <c r="L40" s="126"/>
      <c r="M40" s="126"/>
      <c r="N40" s="127"/>
      <c r="O40" s="125"/>
      <c r="P40" s="125"/>
      <c r="Q40" s="125"/>
      <c r="R40" s="125"/>
      <c r="S40" s="128"/>
    </row>
    <row r="41" spans="2:19" ht="18" x14ac:dyDescent="0.35">
      <c r="D41" s="57"/>
      <c r="E41" s="57"/>
      <c r="F41" s="57"/>
      <c r="G41" s="57"/>
      <c r="H41" s="57"/>
      <c r="I41" s="57"/>
      <c r="J41" s="57"/>
      <c r="K41" s="129"/>
      <c r="L41" s="129"/>
      <c r="M41" s="129"/>
      <c r="N41" s="129"/>
    </row>
    <row r="42" spans="2:19" ht="15" customHeight="1" x14ac:dyDescent="0.35">
      <c r="D42" s="57"/>
      <c r="E42" s="57"/>
      <c r="F42" s="57"/>
      <c r="G42" s="57"/>
      <c r="H42" s="57"/>
      <c r="I42" s="57"/>
      <c r="J42" s="57"/>
      <c r="K42" s="129"/>
      <c r="L42" s="129"/>
      <c r="M42" s="129"/>
      <c r="N42" s="129"/>
    </row>
    <row r="43" spans="2:19" ht="15" customHeight="1" x14ac:dyDescent="0.35">
      <c r="D43" s="57"/>
      <c r="E43" s="57"/>
      <c r="F43" s="57"/>
      <c r="G43" s="57"/>
      <c r="H43" s="57"/>
      <c r="I43" s="57"/>
      <c r="J43" s="57"/>
      <c r="K43" s="129"/>
      <c r="L43" s="129"/>
      <c r="M43" s="129"/>
      <c r="N43" s="129"/>
    </row>
    <row r="44" spans="2:19" ht="15" customHeight="1" x14ac:dyDescent="0.35">
      <c r="D44" s="57"/>
      <c r="E44" s="57"/>
      <c r="F44" s="57"/>
      <c r="G44" s="57"/>
      <c r="H44" s="57"/>
      <c r="I44" s="57"/>
      <c r="J44" s="57"/>
      <c r="K44" s="303" t="s">
        <v>178</v>
      </c>
      <c r="L44" s="303"/>
      <c r="M44" s="303"/>
      <c r="N44" s="303"/>
    </row>
    <row r="45" spans="2:19" ht="15" customHeight="1" x14ac:dyDescent="0.3">
      <c r="K45" s="304" t="s">
        <v>179</v>
      </c>
      <c r="L45" s="304"/>
      <c r="M45" s="304"/>
      <c r="N45" s="304"/>
    </row>
    <row r="46" spans="2:19" ht="15" customHeight="1" x14ac:dyDescent="0.3">
      <c r="K46" s="110"/>
      <c r="L46" s="110"/>
      <c r="M46" s="110"/>
      <c r="N46" s="110"/>
    </row>
    <row r="47" spans="2:19" ht="15" customHeight="1" x14ac:dyDescent="0.3"/>
    <row r="48" spans="2:19" ht="15" customHeight="1" x14ac:dyDescent="0.3"/>
    <row r="49" ht="15" customHeight="1" x14ac:dyDescent="0.3"/>
    <row r="50" ht="15" customHeight="1" x14ac:dyDescent="0.3"/>
    <row r="51" ht="15" customHeight="1" x14ac:dyDescent="0.3"/>
    <row r="52" ht="15" customHeight="1" x14ac:dyDescent="0.3"/>
    <row r="53" ht="15" customHeight="1" x14ac:dyDescent="0.3"/>
  </sheetData>
  <mergeCells count="12">
    <mergeCell ref="I5:Q10"/>
    <mergeCell ref="N11:Q12"/>
    <mergeCell ref="B12:B13"/>
    <mergeCell ref="J12:J13"/>
    <mergeCell ref="K12:K13"/>
    <mergeCell ref="N13:Q15"/>
    <mergeCell ref="K44:N44"/>
    <mergeCell ref="K45:N45"/>
    <mergeCell ref="B26:C27"/>
    <mergeCell ref="B28:C29"/>
    <mergeCell ref="B30:C31"/>
    <mergeCell ref="B32:C33"/>
  </mergeCells>
  <conditionalFormatting sqref="J14">
    <cfRule type="cellIs" dxfId="4" priority="2" operator="greaterThan">
      <formula>1</formula>
    </cfRule>
  </conditionalFormatting>
  <conditionalFormatting sqref="K14:K15">
    <cfRule type="expression" dxfId="3" priority="1">
      <formula>K14&lt;0</formula>
    </cfRule>
  </conditionalFormatting>
  <dataValidations count="3">
    <dataValidation showInputMessage="1" showErrorMessage="1" sqref="F6" xr:uid="{00000000-0002-0000-0100-000000000000}"/>
    <dataValidation type="list" showInputMessage="1" showErrorMessage="1" sqref="F7:F8" xr:uid="{00000000-0002-0000-0100-000001000000}">
      <formula1>Mes</formula1>
    </dataValidation>
    <dataValidation type="list" allowBlank="1" showInputMessage="1" showErrorMessage="1" sqref="D7:D8" xr:uid="{00000000-0002-0000-0100-000002000000}">
      <formula1>Estados2020</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5">
    <pageSetUpPr fitToPage="1"/>
  </sheetPr>
  <dimension ref="A1:O310"/>
  <sheetViews>
    <sheetView showGridLines="0" tabSelected="1" topLeftCell="B24" zoomScaleNormal="100" zoomScaleSheetLayoutView="100" workbookViewId="0">
      <selection activeCell="H76" sqref="H76"/>
    </sheetView>
  </sheetViews>
  <sheetFormatPr baseColWidth="10" defaultColWidth="11.42578125" defaultRowHeight="15" customHeight="1" zeroHeight="1" x14ac:dyDescent="0.3"/>
  <cols>
    <col min="1" max="1" width="7.85546875" style="131" customWidth="1"/>
    <col min="2" max="2" width="21.7109375" style="55" customWidth="1"/>
    <col min="3" max="3" width="17" style="55" customWidth="1"/>
    <col min="4" max="5" width="23" style="55" customWidth="1"/>
    <col min="6" max="6" width="20" style="55" customWidth="1"/>
    <col min="7" max="7" width="20" style="55" hidden="1" customWidth="1"/>
    <col min="8" max="10" width="20" style="55" customWidth="1"/>
    <col min="11" max="11" width="20" style="55" hidden="1" customWidth="1"/>
    <col min="12" max="14" width="20" style="55" customWidth="1"/>
    <col min="15" max="15" width="17" style="55" customWidth="1"/>
    <col min="16" max="17" width="11.42578125" style="55" customWidth="1"/>
    <col min="18" max="16384" width="11.42578125" style="55"/>
  </cols>
  <sheetData>
    <row r="1" spans="1:15" x14ac:dyDescent="0.3">
      <c r="G1" s="132" t="s">
        <v>61</v>
      </c>
      <c r="K1" s="132" t="s">
        <v>61</v>
      </c>
    </row>
    <row r="2" spans="1:15" s="57" customFormat="1" ht="24" x14ac:dyDescent="0.35">
      <c r="A2" s="62"/>
      <c r="B2" s="133" t="s">
        <v>28</v>
      </c>
      <c r="C2" s="133"/>
      <c r="D2" s="133"/>
      <c r="E2" s="133"/>
      <c r="F2" s="133"/>
      <c r="G2" s="133"/>
      <c r="H2" s="133"/>
      <c r="I2" s="133"/>
      <c r="J2" s="133"/>
      <c r="K2" s="133"/>
      <c r="L2" s="133"/>
      <c r="M2" s="133"/>
      <c r="N2" s="133"/>
      <c r="O2" s="133"/>
    </row>
    <row r="3" spans="1:15" s="57" customFormat="1" ht="24.75" customHeight="1" x14ac:dyDescent="0.35">
      <c r="A3" s="62"/>
    </row>
    <row r="4" spans="1:15" s="57" customFormat="1" ht="21.75" customHeight="1" x14ac:dyDescent="0.35">
      <c r="A4" s="62"/>
      <c r="B4" s="134" t="s">
        <v>62</v>
      </c>
      <c r="C4" s="134"/>
      <c r="D4" s="134"/>
      <c r="E4" s="134"/>
      <c r="F4" s="134"/>
      <c r="G4" s="135"/>
      <c r="H4" s="59"/>
      <c r="I4" s="136" t="s">
        <v>15</v>
      </c>
      <c r="J4" s="134"/>
      <c r="K4" s="134"/>
      <c r="L4" s="134"/>
      <c r="M4" s="134"/>
      <c r="N4" s="134"/>
      <c r="O4" s="134"/>
    </row>
    <row r="5" spans="1:15" s="57" customFormat="1" ht="23.25" customHeight="1" x14ac:dyDescent="0.35">
      <c r="A5" s="62"/>
      <c r="B5" s="59"/>
      <c r="C5" s="59"/>
      <c r="D5" s="59"/>
      <c r="E5" s="59"/>
      <c r="F5" s="59"/>
      <c r="G5" s="59"/>
      <c r="H5" s="59"/>
      <c r="I5" s="331" t="s">
        <v>63</v>
      </c>
      <c r="J5" s="332"/>
      <c r="K5" s="332"/>
      <c r="L5" s="332"/>
      <c r="M5" s="332"/>
      <c r="N5" s="332"/>
      <c r="O5" s="332"/>
    </row>
    <row r="6" spans="1:15" s="57" customFormat="1" ht="23.25" customHeight="1" x14ac:dyDescent="0.35">
      <c r="A6" s="62"/>
      <c r="B6" s="17" t="s">
        <v>6</v>
      </c>
      <c r="C6" s="17" t="s">
        <v>177</v>
      </c>
      <c r="D6" s="66"/>
      <c r="E6" s="17" t="s">
        <v>7</v>
      </c>
      <c r="F6" s="17" t="s">
        <v>8</v>
      </c>
      <c r="G6" s="17"/>
      <c r="H6" s="12"/>
      <c r="I6" s="332"/>
      <c r="J6" s="332"/>
      <c r="K6" s="332"/>
      <c r="L6" s="332"/>
      <c r="M6" s="332"/>
      <c r="N6" s="332"/>
      <c r="O6" s="332"/>
    </row>
    <row r="7" spans="1:15" s="57" customFormat="1" ht="23.25" customHeight="1" x14ac:dyDescent="0.35">
      <c r="A7" s="62"/>
      <c r="B7" s="17"/>
      <c r="C7" s="63" t="s">
        <v>13</v>
      </c>
      <c r="D7" s="17"/>
      <c r="E7" s="17"/>
      <c r="F7" s="14"/>
      <c r="G7" s="14"/>
      <c r="H7" s="137"/>
      <c r="I7" s="332"/>
      <c r="J7" s="332"/>
      <c r="K7" s="332"/>
      <c r="L7" s="332"/>
      <c r="M7" s="332"/>
      <c r="N7" s="332"/>
      <c r="O7" s="332"/>
    </row>
    <row r="8" spans="1:15" ht="15" customHeight="1" x14ac:dyDescent="0.3">
      <c r="B8" s="88"/>
      <c r="C8" s="88"/>
      <c r="D8" s="88"/>
      <c r="E8" s="88"/>
      <c r="F8" s="88"/>
      <c r="G8" s="88"/>
      <c r="I8" s="332"/>
      <c r="J8" s="332"/>
      <c r="K8" s="332"/>
      <c r="L8" s="332"/>
      <c r="M8" s="332"/>
      <c r="N8" s="332"/>
      <c r="O8" s="332"/>
    </row>
    <row r="9" spans="1:15" ht="18" customHeight="1" x14ac:dyDescent="0.3">
      <c r="C9" s="138"/>
      <c r="D9" s="138"/>
      <c r="E9" s="138"/>
      <c r="F9" s="138"/>
      <c r="G9" s="138"/>
      <c r="H9" s="138"/>
      <c r="I9" s="332"/>
      <c r="J9" s="332"/>
      <c r="K9" s="332"/>
      <c r="L9" s="332"/>
      <c r="M9" s="332"/>
      <c r="N9" s="332"/>
      <c r="O9" s="332"/>
    </row>
    <row r="10" spans="1:15" ht="18" customHeight="1" x14ac:dyDescent="0.3">
      <c r="B10" s="138"/>
      <c r="C10" s="138"/>
      <c r="D10" s="138"/>
      <c r="E10" s="138"/>
      <c r="F10" s="138"/>
      <c r="G10" s="138"/>
      <c r="H10" s="138"/>
      <c r="I10" s="332"/>
      <c r="J10" s="332"/>
      <c r="K10" s="332"/>
      <c r="L10" s="332"/>
      <c r="M10" s="332"/>
      <c r="N10" s="332"/>
      <c r="O10" s="332"/>
    </row>
    <row r="11" spans="1:15" ht="18" customHeight="1" x14ac:dyDescent="0.3">
      <c r="B11" s="138"/>
      <c r="C11" s="138"/>
      <c r="D11" s="138"/>
      <c r="E11" s="138"/>
      <c r="F11" s="138"/>
      <c r="G11" s="138"/>
      <c r="H11" s="138"/>
      <c r="I11" s="139"/>
      <c r="J11" s="139"/>
      <c r="K11" s="139"/>
      <c r="L11" s="139"/>
      <c r="M11" s="139"/>
      <c r="N11" s="139"/>
      <c r="O11" s="139"/>
    </row>
    <row r="12" spans="1:15" ht="18" customHeight="1" x14ac:dyDescent="0.3">
      <c r="B12" s="138"/>
      <c r="C12" s="138"/>
      <c r="D12" s="138"/>
      <c r="E12" s="138"/>
      <c r="F12" s="138"/>
      <c r="G12" s="132" t="s">
        <v>61</v>
      </c>
      <c r="H12" s="138"/>
      <c r="I12" s="139"/>
      <c r="J12" s="139"/>
      <c r="K12" s="139"/>
      <c r="L12" s="139"/>
      <c r="M12" s="139"/>
      <c r="N12" s="139"/>
      <c r="O12" s="139"/>
    </row>
    <row r="13" spans="1:15" ht="18.75" x14ac:dyDescent="0.35">
      <c r="B13" s="67"/>
      <c r="C13" s="67"/>
      <c r="D13" s="67"/>
      <c r="E13" s="68"/>
      <c r="F13" s="68"/>
      <c r="G13" s="68"/>
      <c r="H13" s="67"/>
      <c r="I13" s="67"/>
      <c r="J13" s="140"/>
      <c r="K13" s="140"/>
      <c r="L13" s="140"/>
      <c r="M13" s="140"/>
      <c r="N13" s="140"/>
    </row>
    <row r="14" spans="1:15" ht="18.75" customHeight="1" x14ac:dyDescent="0.35">
      <c r="A14" s="62"/>
      <c r="C14" s="333" t="s">
        <v>32</v>
      </c>
      <c r="D14" s="141" t="s">
        <v>33</v>
      </c>
      <c r="E14" s="141"/>
      <c r="F14" s="141"/>
      <c r="G14" s="142"/>
      <c r="H14" s="143"/>
      <c r="I14" s="141" t="s">
        <v>34</v>
      </c>
      <c r="J14" s="142"/>
      <c r="K14" s="142"/>
      <c r="L14" s="143"/>
      <c r="M14" s="317" t="s">
        <v>35</v>
      </c>
      <c r="N14" s="317" t="s">
        <v>64</v>
      </c>
    </row>
    <row r="15" spans="1:15" ht="50.25" customHeight="1" x14ac:dyDescent="0.35">
      <c r="A15" s="62"/>
      <c r="C15" s="334"/>
      <c r="D15" s="73" t="s">
        <v>37</v>
      </c>
      <c r="E15" s="73" t="s">
        <v>38</v>
      </c>
      <c r="F15" s="73" t="s">
        <v>65</v>
      </c>
      <c r="G15" s="73" t="s">
        <v>66</v>
      </c>
      <c r="H15" s="73" t="s">
        <v>67</v>
      </c>
      <c r="I15" s="73" t="s">
        <v>68</v>
      </c>
      <c r="J15" s="73" t="s">
        <v>69</v>
      </c>
      <c r="K15" s="73"/>
      <c r="L15" s="73" t="s">
        <v>70</v>
      </c>
      <c r="M15" s="318"/>
      <c r="N15" s="318"/>
    </row>
    <row r="16" spans="1:15" ht="18" hidden="1" x14ac:dyDescent="0.3">
      <c r="A16" s="144"/>
      <c r="C16" s="145">
        <v>1000</v>
      </c>
      <c r="D16" s="146">
        <v>0</v>
      </c>
      <c r="E16" s="146">
        <v>0</v>
      </c>
      <c r="F16" s="146">
        <v>0</v>
      </c>
      <c r="G16" s="147">
        <v>0</v>
      </c>
      <c r="H16" s="147">
        <f>+G16+J16</f>
        <v>0</v>
      </c>
      <c r="I16" s="146">
        <v>0</v>
      </c>
      <c r="J16" s="148">
        <v>0</v>
      </c>
      <c r="K16" s="148"/>
      <c r="L16" s="148">
        <v>0</v>
      </c>
      <c r="M16" s="149">
        <f>IFERROR((H16+L16)/E16,0)</f>
        <v>0</v>
      </c>
      <c r="N16" s="146">
        <f>+F16-H16-L16</f>
        <v>0</v>
      </c>
    </row>
    <row r="17" spans="1:15" ht="18" x14ac:dyDescent="0.3">
      <c r="A17" s="144"/>
      <c r="C17" s="145">
        <v>2000</v>
      </c>
      <c r="D17" s="146">
        <f t="shared" ref="D17:I17" si="0">+SUMIF($C$32:$C$126,"&lt;29999",H$32:H$126)</f>
        <v>1151395</v>
      </c>
      <c r="E17" s="146">
        <f t="shared" si="0"/>
        <v>0</v>
      </c>
      <c r="F17" s="146">
        <f t="shared" si="0"/>
        <v>333496</v>
      </c>
      <c r="G17" s="146">
        <f t="shared" si="0"/>
        <v>110237.23999999999</v>
      </c>
      <c r="H17" s="147">
        <f t="shared" si="0"/>
        <v>216888.58</v>
      </c>
      <c r="I17" s="146">
        <f t="shared" si="0"/>
        <v>83496</v>
      </c>
      <c r="J17" s="146">
        <f>+SUMIF($C$32:$C$126,"&lt;29999",O$32:O$126)</f>
        <v>106651.34</v>
      </c>
      <c r="K17" s="146"/>
      <c r="L17" s="146">
        <f>+SUMIF($C$32:$C$126,"&lt;29999",N$32:N$126)</f>
        <v>0</v>
      </c>
      <c r="M17" s="149">
        <f>IFERROR((H17+L17)/E17,0)</f>
        <v>0</v>
      </c>
      <c r="N17" s="146">
        <f>+F17-H17-L17</f>
        <v>116607.42000000001</v>
      </c>
    </row>
    <row r="18" spans="1:15" ht="18" x14ac:dyDescent="0.3">
      <c r="A18" s="144"/>
      <c r="C18" s="145">
        <v>3000</v>
      </c>
      <c r="D18" s="146">
        <f t="shared" ref="D18:I18" si="1">+SUMIF($C$32:$C$126,"&lt;39999",H$32:H$126)-SUMIF($C$32:$C$126,"&lt;29999",H$32:H$126)</f>
        <v>6872131</v>
      </c>
      <c r="E18" s="146">
        <f t="shared" si="1"/>
        <v>0</v>
      </c>
      <c r="F18" s="146">
        <f t="shared" si="1"/>
        <v>1916850</v>
      </c>
      <c r="G18" s="146">
        <f t="shared" si="1"/>
        <v>734022.73999999987</v>
      </c>
      <c r="H18" s="147">
        <f t="shared" si="1"/>
        <v>1364841.2999999998</v>
      </c>
      <c r="I18" s="146">
        <f t="shared" si="1"/>
        <v>556780</v>
      </c>
      <c r="J18" s="146">
        <f>+SUMIF($C$32:$C$126,"&lt;39999",O$32:O$126)-SUMIF($C$32:$C$126,"&lt;29999",O$32:O$126)</f>
        <v>630818.56000000017</v>
      </c>
      <c r="K18" s="146"/>
      <c r="L18" s="146">
        <f>+SUMIF($C$32:$C$126,"&lt;39999",N$32:N$126)-SUMIF($C$32:$C$126,"&lt;29999",N$32:N$126)</f>
        <v>0</v>
      </c>
      <c r="M18" s="149">
        <f>IFERROR((H18+L18)/E18,0)</f>
        <v>0</v>
      </c>
      <c r="N18" s="146">
        <f>+F18-H18-L18</f>
        <v>552008.70000000019</v>
      </c>
    </row>
    <row r="19" spans="1:15" ht="18" x14ac:dyDescent="0.3">
      <c r="A19" s="144"/>
      <c r="C19" s="145">
        <v>4000</v>
      </c>
      <c r="D19" s="146">
        <f t="shared" ref="D19:I19" si="2">+SUMIF($C$32:$C$126,"&lt;49999",H$32:H$126)-SUMIF($C$32:$C$126,"&lt;39999",H$32:H$126)</f>
        <v>4795289</v>
      </c>
      <c r="E19" s="146">
        <f t="shared" si="2"/>
        <v>0</v>
      </c>
      <c r="F19" s="146">
        <f>+SUMIF($C$32:$C$126,"&lt;49999",J$32:J$126)-SUMIF($C$32:$C$126,"&lt;39999",J$32:J$126)</f>
        <v>1344328</v>
      </c>
      <c r="G19" s="146">
        <f t="shared" si="2"/>
        <v>838380.00000000035</v>
      </c>
      <c r="H19" s="147">
        <f>+SUMIF($C$32:$C$126,"&lt;49999",L$32:L$126)-SUMIF($C$32:$C$126,"&lt;39999",L$32:L$126)</f>
        <v>1286580.0000000005</v>
      </c>
      <c r="I19" s="146">
        <f t="shared" si="2"/>
        <v>382664</v>
      </c>
      <c r="J19" s="146">
        <f>+SUMIF($C$32:$C$126,"&lt;49999",O$32:O$126)-SUMIF($C$32:$C$126,"&lt;39999",O$32:O$126)</f>
        <v>448199.99999999977</v>
      </c>
      <c r="K19" s="146"/>
      <c r="L19" s="146">
        <f>+SUMIF($C$32:$C$126,"&lt;49999",N$32:N$126)-SUMIF($C$32:$C$126,"&lt;39999",N$32:N$126)</f>
        <v>0</v>
      </c>
      <c r="M19" s="149">
        <f>IFERROR((H19+L19)/E19,0)</f>
        <v>0</v>
      </c>
      <c r="N19" s="146">
        <f>+F19-H19-L19</f>
        <v>57747.999999999534</v>
      </c>
    </row>
    <row r="20" spans="1:15" ht="18" x14ac:dyDescent="0.3">
      <c r="C20" s="145" t="s">
        <v>44</v>
      </c>
      <c r="D20" s="150">
        <f>+SUM(D16:D19)</f>
        <v>12818815</v>
      </c>
      <c r="E20" s="150">
        <f>+SUM(E16:E19)</f>
        <v>0</v>
      </c>
      <c r="F20" s="150">
        <f>+SUM(F16:F19)</f>
        <v>3594674</v>
      </c>
      <c r="G20" s="150">
        <f t="shared" ref="G20:L20" si="3">+SUM(G16:G19)</f>
        <v>1682639.9800000002</v>
      </c>
      <c r="H20" s="150">
        <f t="shared" si="3"/>
        <v>2868309.8800000004</v>
      </c>
      <c r="I20" s="150">
        <f t="shared" si="3"/>
        <v>1022940</v>
      </c>
      <c r="J20" s="150">
        <f t="shared" si="3"/>
        <v>1185669.8999999999</v>
      </c>
      <c r="K20" s="150"/>
      <c r="L20" s="150">
        <f t="shared" si="3"/>
        <v>0</v>
      </c>
      <c r="M20" s="151">
        <f>IFERROR((H20+L20)/E20,0)</f>
        <v>0</v>
      </c>
      <c r="N20" s="150">
        <f>+F20-H20-L20</f>
        <v>726364.11999999965</v>
      </c>
    </row>
    <row r="21" spans="1:15" x14ac:dyDescent="0.3">
      <c r="C21" s="152" t="s">
        <v>71</v>
      </c>
      <c r="D21" s="152"/>
      <c r="E21" s="152"/>
      <c r="F21" s="152"/>
      <c r="G21" s="152"/>
      <c r="H21" s="152"/>
      <c r="I21" s="152"/>
      <c r="J21" s="152"/>
      <c r="K21" s="152"/>
      <c r="L21" s="153"/>
      <c r="M21" s="154"/>
    </row>
    <row r="22" spans="1:15" ht="18.75" x14ac:dyDescent="0.35">
      <c r="B22" s="67"/>
      <c r="C22" s="67"/>
      <c r="D22" s="155"/>
      <c r="E22" s="155"/>
      <c r="F22" s="155"/>
      <c r="G22" s="155"/>
      <c r="H22" s="155"/>
    </row>
    <row r="23" spans="1:15" ht="32.25" customHeight="1" x14ac:dyDescent="0.3">
      <c r="B23" s="335" t="s">
        <v>72</v>
      </c>
      <c r="C23" s="336"/>
      <c r="D23" s="336"/>
      <c r="E23" s="336"/>
      <c r="F23" s="336"/>
      <c r="G23" s="336"/>
      <c r="H23" s="336"/>
      <c r="I23" s="336"/>
      <c r="J23" s="336"/>
      <c r="K23" s="336"/>
      <c r="L23" s="336"/>
      <c r="M23" s="336"/>
      <c r="N23" s="336"/>
      <c r="O23" s="337"/>
    </row>
    <row r="24" spans="1:15" ht="108" customHeight="1" x14ac:dyDescent="0.3">
      <c r="B24" s="156">
        <v>2000</v>
      </c>
      <c r="C24" s="328"/>
      <c r="D24" s="329"/>
      <c r="E24" s="330"/>
      <c r="F24" s="156">
        <v>3000</v>
      </c>
      <c r="G24" s="157"/>
      <c r="H24" s="328"/>
      <c r="I24" s="329"/>
      <c r="J24" s="330"/>
      <c r="L24" s="156">
        <v>4000</v>
      </c>
      <c r="M24" s="328"/>
      <c r="N24" s="329"/>
      <c r="O24" s="330"/>
    </row>
    <row r="25" spans="1:15" x14ac:dyDescent="0.3">
      <c r="B25" s="158"/>
      <c r="C25" s="158"/>
      <c r="D25" s="159"/>
      <c r="E25" s="159"/>
      <c r="F25" s="159"/>
      <c r="G25" s="159"/>
      <c r="H25" s="159"/>
      <c r="I25" s="159"/>
      <c r="J25" s="159"/>
      <c r="K25" s="159"/>
      <c r="L25" s="159"/>
      <c r="M25" s="159"/>
    </row>
    <row r="26" spans="1:15" ht="24" x14ac:dyDescent="0.3">
      <c r="B26" s="160" t="s">
        <v>73</v>
      </c>
      <c r="C26" s="160"/>
      <c r="D26" s="160"/>
      <c r="E26" s="160"/>
      <c r="F26" s="160"/>
      <c r="G26" s="160"/>
      <c r="H26" s="160"/>
      <c r="I26" s="160"/>
      <c r="J26" s="160"/>
      <c r="K26" s="160"/>
      <c r="L26" s="160"/>
      <c r="M26" s="160"/>
    </row>
    <row r="27" spans="1:15" x14ac:dyDescent="0.3">
      <c r="B27" s="88"/>
      <c r="C27" s="88"/>
      <c r="D27" s="88"/>
      <c r="E27" s="88"/>
      <c r="F27" s="88"/>
      <c r="G27" s="88"/>
      <c r="H27" s="88"/>
      <c r="I27" s="88"/>
      <c r="J27" s="88"/>
      <c r="K27" s="88"/>
      <c r="L27" s="88"/>
      <c r="M27" s="88"/>
      <c r="N27" s="88"/>
      <c r="O27" s="88"/>
    </row>
    <row r="28" spans="1:15" ht="18.75" customHeight="1" x14ac:dyDescent="0.3">
      <c r="B28" s="88"/>
      <c r="C28" s="88"/>
      <c r="D28" s="88"/>
      <c r="E28" s="88"/>
      <c r="F28" s="89"/>
      <c r="G28" s="89"/>
      <c r="H28" s="89"/>
      <c r="I28" s="89"/>
      <c r="J28" s="89"/>
      <c r="K28" s="161" t="s">
        <v>61</v>
      </c>
      <c r="L28" s="89"/>
      <c r="M28" s="89"/>
      <c r="N28" s="89"/>
      <c r="O28" s="89"/>
    </row>
    <row r="29" spans="1:15" ht="18.75" customHeight="1" x14ac:dyDescent="0.35">
      <c r="B29" s="162"/>
      <c r="C29" s="90"/>
      <c r="D29" s="90"/>
      <c r="E29" s="90"/>
      <c r="F29" s="90"/>
      <c r="G29" s="90"/>
      <c r="H29" s="90"/>
      <c r="I29" s="90"/>
      <c r="J29" s="90"/>
      <c r="K29" s="90"/>
      <c r="L29" s="90"/>
      <c r="M29" s="90"/>
      <c r="N29" s="91"/>
      <c r="O29" s="91"/>
    </row>
    <row r="30" spans="1:15" ht="18" x14ac:dyDescent="0.35">
      <c r="H30" s="163" t="s">
        <v>47</v>
      </c>
      <c r="I30" s="163"/>
      <c r="J30" s="163"/>
      <c r="K30" s="163"/>
      <c r="L30" s="164"/>
      <c r="M30" s="165" t="s">
        <v>48</v>
      </c>
      <c r="N30" s="166"/>
      <c r="O30" s="167"/>
    </row>
    <row r="31" spans="1:15" ht="55.5" customHeight="1" x14ac:dyDescent="0.3">
      <c r="B31" s="168" t="s">
        <v>49</v>
      </c>
      <c r="C31" s="169" t="s">
        <v>50</v>
      </c>
      <c r="D31" s="170" t="s">
        <v>51</v>
      </c>
      <c r="E31" s="171"/>
      <c r="F31" s="171"/>
      <c r="G31" s="172"/>
      <c r="H31" s="173" t="s">
        <v>37</v>
      </c>
      <c r="I31" s="173" t="s">
        <v>38</v>
      </c>
      <c r="J31" s="173" t="s">
        <v>39</v>
      </c>
      <c r="K31" s="173" t="s">
        <v>40</v>
      </c>
      <c r="L31" s="173" t="s">
        <v>40</v>
      </c>
      <c r="M31" s="174" t="s">
        <v>52</v>
      </c>
      <c r="N31" s="174" t="s">
        <v>53</v>
      </c>
      <c r="O31" s="145" t="s">
        <v>54</v>
      </c>
    </row>
    <row r="32" spans="1:15" ht="15" customHeight="1" x14ac:dyDescent="0.3">
      <c r="B32" s="338" t="s">
        <v>55</v>
      </c>
      <c r="C32" s="175">
        <v>43801</v>
      </c>
      <c r="D32" s="176" t="s">
        <v>56</v>
      </c>
      <c r="E32" s="177"/>
      <c r="F32" s="177"/>
      <c r="G32" s="177"/>
      <c r="H32" s="178">
        <v>3205898</v>
      </c>
      <c r="I32" s="178"/>
      <c r="J32" s="178">
        <v>919265</v>
      </c>
      <c r="K32" s="178">
        <v>561900</v>
      </c>
      <c r="L32" s="179">
        <f>+K32+O32</f>
        <v>970900</v>
      </c>
      <c r="M32" s="178">
        <v>253556</v>
      </c>
      <c r="N32" s="180">
        <v>0</v>
      </c>
      <c r="O32" s="180">
        <v>409000</v>
      </c>
    </row>
    <row r="33" spans="2:15" ht="15" customHeight="1" x14ac:dyDescent="0.3">
      <c r="B33" s="338"/>
      <c r="C33" s="175"/>
      <c r="D33" s="176"/>
      <c r="E33" s="177"/>
      <c r="F33" s="181"/>
      <c r="G33" s="181"/>
      <c r="H33" s="182"/>
      <c r="I33" s="182"/>
      <c r="J33" s="182"/>
      <c r="K33" s="182"/>
      <c r="L33" s="183"/>
      <c r="M33" s="182"/>
      <c r="N33" s="180"/>
      <c r="O33" s="180"/>
    </row>
    <row r="34" spans="2:15" ht="15" customHeight="1" x14ac:dyDescent="0.3">
      <c r="B34" s="338"/>
      <c r="C34" s="184"/>
      <c r="D34" s="185" t="s">
        <v>74</v>
      </c>
      <c r="E34" s="185"/>
      <c r="F34" s="185"/>
      <c r="G34" s="185"/>
      <c r="H34" s="186">
        <f t="shared" ref="H34:O34" si="4">+SUM(H32:H33)</f>
        <v>3205898</v>
      </c>
      <c r="I34" s="186">
        <f t="shared" si="4"/>
        <v>0</v>
      </c>
      <c r="J34" s="186">
        <f t="shared" si="4"/>
        <v>919265</v>
      </c>
      <c r="K34" s="186">
        <f t="shared" si="4"/>
        <v>561900</v>
      </c>
      <c r="L34" s="187">
        <f t="shared" si="4"/>
        <v>970900</v>
      </c>
      <c r="M34" s="186">
        <f t="shared" si="4"/>
        <v>253556</v>
      </c>
      <c r="N34" s="188">
        <f t="shared" si="4"/>
        <v>0</v>
      </c>
      <c r="O34" s="188">
        <f t="shared" si="4"/>
        <v>409000</v>
      </c>
    </row>
    <row r="35" spans="2:15" ht="15" customHeight="1" x14ac:dyDescent="0.3">
      <c r="B35" s="338" t="s">
        <v>58</v>
      </c>
      <c r="C35" s="175">
        <v>43801</v>
      </c>
      <c r="D35" s="176" t="s">
        <v>56</v>
      </c>
      <c r="E35" s="177"/>
      <c r="F35" s="189"/>
      <c r="G35" s="189"/>
      <c r="H35" s="178">
        <v>196304</v>
      </c>
      <c r="I35" s="178"/>
      <c r="J35" s="178">
        <v>55033</v>
      </c>
      <c r="K35" s="178">
        <v>39200</v>
      </c>
      <c r="L35" s="179">
        <f>+K35+O35</f>
        <v>78400</v>
      </c>
      <c r="M35" s="178">
        <v>15665</v>
      </c>
      <c r="N35" s="180">
        <v>0</v>
      </c>
      <c r="O35" s="180">
        <v>39200</v>
      </c>
    </row>
    <row r="36" spans="2:15" ht="15" customHeight="1" x14ac:dyDescent="0.3">
      <c r="B36" s="338"/>
      <c r="C36" s="175"/>
      <c r="D36" s="176"/>
      <c r="E36" s="177"/>
      <c r="F36" s="177"/>
      <c r="G36" s="177"/>
      <c r="H36" s="182"/>
      <c r="I36" s="182"/>
      <c r="J36" s="182"/>
      <c r="K36" s="182"/>
      <c r="L36" s="183"/>
      <c r="M36" s="182"/>
      <c r="N36" s="180"/>
      <c r="O36" s="180"/>
    </row>
    <row r="37" spans="2:15" ht="15" customHeight="1" x14ac:dyDescent="0.3">
      <c r="B37" s="338"/>
      <c r="C37" s="190"/>
      <c r="D37" s="191" t="s">
        <v>75</v>
      </c>
      <c r="E37" s="191"/>
      <c r="F37" s="192"/>
      <c r="G37" s="192"/>
      <c r="H37" s="186">
        <f t="shared" ref="H37:O37" si="5">+SUM(H35:H36)</f>
        <v>196304</v>
      </c>
      <c r="I37" s="186">
        <f t="shared" si="5"/>
        <v>0</v>
      </c>
      <c r="J37" s="186">
        <f t="shared" si="5"/>
        <v>55033</v>
      </c>
      <c r="K37" s="186">
        <f t="shared" si="5"/>
        <v>39200</v>
      </c>
      <c r="L37" s="187">
        <f t="shared" si="5"/>
        <v>78400</v>
      </c>
      <c r="M37" s="186">
        <f t="shared" si="5"/>
        <v>15665</v>
      </c>
      <c r="N37" s="188">
        <f t="shared" si="5"/>
        <v>0</v>
      </c>
      <c r="O37" s="188">
        <f t="shared" si="5"/>
        <v>39200</v>
      </c>
    </row>
    <row r="38" spans="2:15" ht="15" customHeight="1" x14ac:dyDescent="0.3">
      <c r="B38" s="338" t="s">
        <v>59</v>
      </c>
      <c r="C38" s="175">
        <v>43801</v>
      </c>
      <c r="D38" s="176" t="s">
        <v>56</v>
      </c>
      <c r="E38" s="177"/>
      <c r="F38" s="177"/>
      <c r="G38" s="177"/>
      <c r="H38" s="178">
        <v>239770</v>
      </c>
      <c r="I38" s="178"/>
      <c r="J38" s="178">
        <v>67218</v>
      </c>
      <c r="K38" s="178">
        <v>5280</v>
      </c>
      <c r="L38" s="179">
        <f>+K38+O38</f>
        <v>5280</v>
      </c>
      <c r="M38" s="178">
        <v>19134</v>
      </c>
      <c r="N38" s="180">
        <v>0</v>
      </c>
      <c r="O38" s="180">
        <v>0</v>
      </c>
    </row>
    <row r="39" spans="2:15" ht="15" customHeight="1" x14ac:dyDescent="0.3">
      <c r="B39" s="338"/>
      <c r="C39" s="175"/>
      <c r="D39" s="176"/>
      <c r="E39" s="177"/>
      <c r="F39" s="177"/>
      <c r="G39" s="177"/>
      <c r="H39" s="178"/>
      <c r="I39" s="178"/>
      <c r="J39" s="178"/>
      <c r="K39" s="178"/>
      <c r="L39" s="179"/>
      <c r="M39" s="178"/>
      <c r="N39" s="180"/>
      <c r="O39" s="180"/>
    </row>
    <row r="40" spans="2:15" ht="15" customHeight="1" x14ac:dyDescent="0.3">
      <c r="B40" s="338"/>
      <c r="C40" s="184"/>
      <c r="D40" s="185" t="s">
        <v>76</v>
      </c>
      <c r="E40" s="185"/>
      <c r="F40" s="185"/>
      <c r="G40" s="185"/>
      <c r="H40" s="186">
        <f>+SUM(H38:H39)</f>
        <v>239770</v>
      </c>
      <c r="I40" s="186">
        <f t="shared" ref="I40:O40" si="6">+SUM(I38:I39)</f>
        <v>0</v>
      </c>
      <c r="J40" s="186">
        <f t="shared" si="6"/>
        <v>67218</v>
      </c>
      <c r="K40" s="186">
        <f t="shared" si="6"/>
        <v>5280</v>
      </c>
      <c r="L40" s="187">
        <f t="shared" si="6"/>
        <v>5280</v>
      </c>
      <c r="M40" s="186">
        <f t="shared" si="6"/>
        <v>19134</v>
      </c>
      <c r="N40" s="193">
        <f t="shared" si="6"/>
        <v>0</v>
      </c>
      <c r="O40" s="193">
        <f t="shared" si="6"/>
        <v>0</v>
      </c>
    </row>
    <row r="41" spans="2:15" ht="15" customHeight="1" x14ac:dyDescent="0.3">
      <c r="B41" s="338" t="s">
        <v>60</v>
      </c>
      <c r="C41" s="175">
        <v>43801</v>
      </c>
      <c r="D41" s="176" t="s">
        <v>56</v>
      </c>
      <c r="E41" s="177"/>
      <c r="F41" s="177"/>
      <c r="G41" s="177"/>
      <c r="H41" s="178">
        <v>1153317</v>
      </c>
      <c r="I41" s="178"/>
      <c r="J41" s="178">
        <v>302812</v>
      </c>
      <c r="K41" s="178">
        <v>232000</v>
      </c>
      <c r="L41" s="179">
        <f>+K41+O41</f>
        <v>232000</v>
      </c>
      <c r="M41" s="178">
        <v>94309</v>
      </c>
      <c r="N41" s="180">
        <v>0</v>
      </c>
      <c r="O41" s="180">
        <v>0</v>
      </c>
    </row>
    <row r="42" spans="2:15" ht="15" customHeight="1" x14ac:dyDescent="0.3">
      <c r="B42" s="338"/>
      <c r="C42" s="175"/>
      <c r="D42" s="176"/>
      <c r="E42" s="177"/>
      <c r="F42" s="177"/>
      <c r="G42" s="177"/>
      <c r="H42" s="178"/>
      <c r="I42" s="178"/>
      <c r="J42" s="178"/>
      <c r="K42" s="178"/>
      <c r="L42" s="179"/>
      <c r="M42" s="178"/>
      <c r="N42" s="180"/>
      <c r="O42" s="180"/>
    </row>
    <row r="43" spans="2:15" ht="15" customHeight="1" x14ac:dyDescent="0.3">
      <c r="B43" s="338"/>
      <c r="C43" s="184"/>
      <c r="D43" s="185" t="s">
        <v>77</v>
      </c>
      <c r="E43" s="185"/>
      <c r="F43" s="185"/>
      <c r="G43" s="185"/>
      <c r="H43" s="186">
        <f>+SUM(H41:H42)</f>
        <v>1153317</v>
      </c>
      <c r="I43" s="186">
        <f t="shared" ref="I43:O43" si="7">+SUM(I41:I42)</f>
        <v>0</v>
      </c>
      <c r="J43" s="186">
        <f t="shared" si="7"/>
        <v>302812</v>
      </c>
      <c r="K43" s="186">
        <f t="shared" si="7"/>
        <v>232000</v>
      </c>
      <c r="L43" s="187">
        <f t="shared" si="7"/>
        <v>232000</v>
      </c>
      <c r="M43" s="186">
        <f t="shared" si="7"/>
        <v>94309</v>
      </c>
      <c r="N43" s="193">
        <f t="shared" si="7"/>
        <v>0</v>
      </c>
      <c r="O43" s="193">
        <f t="shared" si="7"/>
        <v>0</v>
      </c>
    </row>
    <row r="44" spans="2:15" ht="15" customHeight="1" x14ac:dyDescent="0.3">
      <c r="B44" s="338" t="s">
        <v>78</v>
      </c>
      <c r="C44" s="175">
        <v>21101</v>
      </c>
      <c r="D44" s="176" t="s">
        <v>127</v>
      </c>
      <c r="E44" s="177"/>
      <c r="F44" s="177"/>
      <c r="G44" s="177"/>
      <c r="H44" s="178">
        <v>5000</v>
      </c>
      <c r="I44" s="178"/>
      <c r="J44" s="178">
        <v>5000</v>
      </c>
      <c r="K44" s="178">
        <v>904.8</v>
      </c>
      <c r="L44" s="179">
        <f>+K44+O44</f>
        <v>1316.6</v>
      </c>
      <c r="M44" s="178">
        <v>0</v>
      </c>
      <c r="N44" s="180">
        <v>0</v>
      </c>
      <c r="O44" s="180">
        <v>411.8</v>
      </c>
    </row>
    <row r="45" spans="2:15" ht="15" customHeight="1" x14ac:dyDescent="0.3">
      <c r="B45" s="338"/>
      <c r="C45" s="175">
        <v>21201</v>
      </c>
      <c r="D45" s="176" t="s">
        <v>128</v>
      </c>
      <c r="E45" s="177"/>
      <c r="F45" s="177"/>
      <c r="G45" s="177"/>
      <c r="H45" s="178">
        <v>5000</v>
      </c>
      <c r="I45" s="178"/>
      <c r="J45" s="178">
        <v>5000</v>
      </c>
      <c r="K45" s="178">
        <v>556.79999999999995</v>
      </c>
      <c r="L45" s="179">
        <f>+K45+O45</f>
        <v>556.79999999999995</v>
      </c>
      <c r="M45" s="178">
        <v>0</v>
      </c>
      <c r="N45" s="180">
        <v>0</v>
      </c>
      <c r="O45" s="180">
        <v>0</v>
      </c>
    </row>
    <row r="46" spans="2:15" ht="15" customHeight="1" x14ac:dyDescent="0.3">
      <c r="B46" s="338"/>
      <c r="C46" s="175">
        <v>21401</v>
      </c>
      <c r="D46" s="176" t="s">
        <v>171</v>
      </c>
      <c r="E46" s="177"/>
      <c r="F46" s="177"/>
      <c r="G46" s="177"/>
      <c r="H46" s="178">
        <v>0</v>
      </c>
      <c r="I46" s="178"/>
      <c r="J46" s="178">
        <v>0</v>
      </c>
      <c r="K46" s="178">
        <v>0</v>
      </c>
      <c r="L46" s="179">
        <f t="shared" ref="L46:L107" si="8">+K46+O46</f>
        <v>0</v>
      </c>
      <c r="M46" s="178">
        <v>0</v>
      </c>
      <c r="N46" s="180">
        <v>0</v>
      </c>
      <c r="O46" s="180">
        <v>0</v>
      </c>
    </row>
    <row r="47" spans="2:15" ht="15" customHeight="1" x14ac:dyDescent="0.3">
      <c r="B47" s="338"/>
      <c r="C47" s="175">
        <v>21601</v>
      </c>
      <c r="D47" s="176" t="s">
        <v>129</v>
      </c>
      <c r="E47" s="177"/>
      <c r="F47" s="177"/>
      <c r="G47" s="177"/>
      <c r="H47" s="178">
        <v>4000</v>
      </c>
      <c r="I47" s="178"/>
      <c r="J47" s="178">
        <v>4000</v>
      </c>
      <c r="K47" s="178">
        <v>0</v>
      </c>
      <c r="L47" s="179">
        <f t="shared" si="8"/>
        <v>0</v>
      </c>
      <c r="M47" s="178">
        <v>0</v>
      </c>
      <c r="N47" s="180">
        <v>0</v>
      </c>
      <c r="O47" s="180">
        <v>0</v>
      </c>
    </row>
    <row r="48" spans="2:15" ht="15" customHeight="1" x14ac:dyDescent="0.3">
      <c r="B48" s="338"/>
      <c r="C48" s="175">
        <v>22104</v>
      </c>
      <c r="D48" s="176" t="s">
        <v>130</v>
      </c>
      <c r="E48" s="177"/>
      <c r="F48" s="177"/>
      <c r="G48" s="177"/>
      <c r="H48" s="178">
        <v>58496</v>
      </c>
      <c r="I48" s="178"/>
      <c r="J48" s="178">
        <v>13496</v>
      </c>
      <c r="K48" s="178">
        <v>6068</v>
      </c>
      <c r="L48" s="179">
        <f t="shared" si="8"/>
        <v>11458</v>
      </c>
      <c r="M48" s="178">
        <v>3496</v>
      </c>
      <c r="N48" s="180">
        <v>0</v>
      </c>
      <c r="O48" s="180">
        <v>5390</v>
      </c>
    </row>
    <row r="49" spans="2:15" ht="15" customHeight="1" x14ac:dyDescent="0.3">
      <c r="B49" s="338"/>
      <c r="C49" s="175">
        <v>24401</v>
      </c>
      <c r="D49" s="176" t="s">
        <v>131</v>
      </c>
      <c r="E49" s="177"/>
      <c r="F49" s="177"/>
      <c r="G49" s="177"/>
      <c r="H49" s="178">
        <v>1000</v>
      </c>
      <c r="I49" s="178"/>
      <c r="J49" s="178">
        <v>1000</v>
      </c>
      <c r="K49" s="178">
        <v>0</v>
      </c>
      <c r="L49" s="179">
        <f t="shared" si="8"/>
        <v>0</v>
      </c>
      <c r="M49" s="178">
        <v>0</v>
      </c>
      <c r="N49" s="180">
        <v>0</v>
      </c>
      <c r="O49" s="180">
        <v>0</v>
      </c>
    </row>
    <row r="50" spans="2:15" ht="15" customHeight="1" x14ac:dyDescent="0.3">
      <c r="B50" s="338"/>
      <c r="C50" s="175">
        <v>24601</v>
      </c>
      <c r="D50" s="176" t="s">
        <v>132</v>
      </c>
      <c r="E50" s="177"/>
      <c r="F50" s="177"/>
      <c r="G50" s="177"/>
      <c r="H50" s="178">
        <v>5000</v>
      </c>
      <c r="I50" s="178"/>
      <c r="J50" s="178">
        <v>5000</v>
      </c>
      <c r="K50" s="178">
        <v>1873.4</v>
      </c>
      <c r="L50" s="179">
        <f t="shared" si="8"/>
        <v>1873.4</v>
      </c>
      <c r="M50" s="178">
        <v>0</v>
      </c>
      <c r="N50" s="180">
        <v>0</v>
      </c>
      <c r="O50" s="180">
        <v>0</v>
      </c>
    </row>
    <row r="51" spans="2:15" ht="15" customHeight="1" x14ac:dyDescent="0.3">
      <c r="B51" s="338"/>
      <c r="C51" s="175">
        <v>24801</v>
      </c>
      <c r="D51" s="176" t="s">
        <v>133</v>
      </c>
      <c r="E51" s="177"/>
      <c r="F51" s="177"/>
      <c r="G51" s="177"/>
      <c r="H51" s="178">
        <v>0</v>
      </c>
      <c r="I51" s="178"/>
      <c r="J51" s="178">
        <v>0</v>
      </c>
      <c r="K51" s="178">
        <v>0</v>
      </c>
      <c r="L51" s="179">
        <f t="shared" si="8"/>
        <v>0</v>
      </c>
      <c r="M51" s="178">
        <v>0</v>
      </c>
      <c r="N51" s="180">
        <v>0</v>
      </c>
      <c r="O51" s="180">
        <v>0</v>
      </c>
    </row>
    <row r="52" spans="2:15" ht="15" customHeight="1" x14ac:dyDescent="0.3">
      <c r="B52" s="338"/>
      <c r="C52" s="175">
        <v>24901</v>
      </c>
      <c r="D52" s="176" t="s">
        <v>134</v>
      </c>
      <c r="E52" s="177"/>
      <c r="F52" s="177"/>
      <c r="G52" s="177"/>
      <c r="H52" s="178">
        <v>0</v>
      </c>
      <c r="I52" s="178"/>
      <c r="J52" s="178">
        <v>0</v>
      </c>
      <c r="K52" s="178">
        <v>0</v>
      </c>
      <c r="L52" s="179">
        <f t="shared" si="8"/>
        <v>0</v>
      </c>
      <c r="M52" s="178">
        <v>0</v>
      </c>
      <c r="N52" s="180">
        <v>0</v>
      </c>
      <c r="O52" s="180">
        <v>0</v>
      </c>
    </row>
    <row r="53" spans="2:15" ht="15" customHeight="1" x14ac:dyDescent="0.3">
      <c r="B53" s="338"/>
      <c r="C53" s="175">
        <v>26102</v>
      </c>
      <c r="D53" s="176" t="s">
        <v>135</v>
      </c>
      <c r="E53" s="177"/>
      <c r="F53" s="177"/>
      <c r="G53" s="177"/>
      <c r="H53" s="178">
        <v>1030000</v>
      </c>
      <c r="I53" s="178"/>
      <c r="J53" s="178">
        <v>260000</v>
      </c>
      <c r="K53" s="178">
        <v>93662.65</v>
      </c>
      <c r="L53" s="179">
        <f t="shared" si="8"/>
        <v>190470.07</v>
      </c>
      <c r="M53" s="178">
        <v>80000</v>
      </c>
      <c r="N53" s="180">
        <v>0</v>
      </c>
      <c r="O53" s="180">
        <v>96807.42</v>
      </c>
    </row>
    <row r="54" spans="2:15" ht="15" customHeight="1" x14ac:dyDescent="0.3">
      <c r="B54" s="338"/>
      <c r="C54" s="175">
        <v>27101</v>
      </c>
      <c r="D54" s="176" t="s">
        <v>136</v>
      </c>
      <c r="E54" s="177"/>
      <c r="F54" s="177"/>
      <c r="G54" s="177"/>
      <c r="H54" s="178">
        <v>12000</v>
      </c>
      <c r="I54" s="178"/>
      <c r="J54" s="178">
        <v>12000</v>
      </c>
      <c r="K54" s="178">
        <v>0</v>
      </c>
      <c r="L54" s="179">
        <f t="shared" si="8"/>
        <v>0</v>
      </c>
      <c r="M54" s="178">
        <v>0</v>
      </c>
      <c r="N54" s="180">
        <v>0</v>
      </c>
      <c r="O54" s="180">
        <v>0</v>
      </c>
    </row>
    <row r="55" spans="2:15" ht="15" customHeight="1" x14ac:dyDescent="0.3">
      <c r="B55" s="338"/>
      <c r="C55" s="175">
        <v>27201</v>
      </c>
      <c r="D55" s="176" t="s">
        <v>137</v>
      </c>
      <c r="E55" s="177"/>
      <c r="F55" s="177"/>
      <c r="G55" s="177"/>
      <c r="H55" s="178">
        <v>8000</v>
      </c>
      <c r="I55" s="178"/>
      <c r="J55" s="178">
        <v>8000</v>
      </c>
      <c r="K55" s="178">
        <v>0</v>
      </c>
      <c r="L55" s="179">
        <f t="shared" si="8"/>
        <v>0</v>
      </c>
      <c r="M55" s="178">
        <v>0</v>
      </c>
      <c r="N55" s="180">
        <v>0</v>
      </c>
      <c r="O55" s="180">
        <v>0</v>
      </c>
    </row>
    <row r="56" spans="2:15" ht="15" customHeight="1" x14ac:dyDescent="0.3">
      <c r="B56" s="338"/>
      <c r="C56" s="175">
        <v>29101</v>
      </c>
      <c r="D56" s="176" t="s">
        <v>138</v>
      </c>
      <c r="E56" s="177"/>
      <c r="F56" s="177"/>
      <c r="G56" s="177"/>
      <c r="H56" s="178">
        <v>0</v>
      </c>
      <c r="I56" s="178"/>
      <c r="J56" s="178">
        <v>0</v>
      </c>
      <c r="K56" s="178">
        <v>0</v>
      </c>
      <c r="L56" s="179">
        <f t="shared" si="8"/>
        <v>0</v>
      </c>
      <c r="M56" s="178">
        <v>0</v>
      </c>
      <c r="N56" s="180">
        <v>0</v>
      </c>
      <c r="O56" s="180">
        <v>0</v>
      </c>
    </row>
    <row r="57" spans="2:15" ht="15" customHeight="1" x14ac:dyDescent="0.3">
      <c r="B57" s="338"/>
      <c r="C57" s="175">
        <v>29201</v>
      </c>
      <c r="D57" s="176" t="s">
        <v>139</v>
      </c>
      <c r="E57" s="177"/>
      <c r="F57" s="177"/>
      <c r="G57" s="177"/>
      <c r="H57" s="178">
        <v>7899</v>
      </c>
      <c r="I57" s="178"/>
      <c r="J57" s="178">
        <v>5000</v>
      </c>
      <c r="K57" s="178">
        <v>3875.59</v>
      </c>
      <c r="L57" s="179">
        <f t="shared" si="8"/>
        <v>3965.59</v>
      </c>
      <c r="M57" s="178">
        <v>0</v>
      </c>
      <c r="N57" s="180">
        <v>0</v>
      </c>
      <c r="O57" s="180">
        <v>90</v>
      </c>
    </row>
    <row r="58" spans="2:15" ht="15" customHeight="1" x14ac:dyDescent="0.3">
      <c r="B58" s="338"/>
      <c r="C58" s="175">
        <v>29301</v>
      </c>
      <c r="D58" s="176" t="s">
        <v>140</v>
      </c>
      <c r="E58" s="177"/>
      <c r="F58" s="177"/>
      <c r="G58" s="177"/>
      <c r="H58" s="178">
        <v>0</v>
      </c>
      <c r="I58" s="178"/>
      <c r="J58" s="178">
        <v>0</v>
      </c>
      <c r="K58" s="178">
        <v>0</v>
      </c>
      <c r="L58" s="179">
        <f t="shared" si="8"/>
        <v>0</v>
      </c>
      <c r="M58" s="178">
        <v>0</v>
      </c>
      <c r="N58" s="180">
        <v>0</v>
      </c>
      <c r="O58" s="180">
        <v>0</v>
      </c>
    </row>
    <row r="59" spans="2:15" ht="15" customHeight="1" x14ac:dyDescent="0.3">
      <c r="B59" s="338"/>
      <c r="C59" s="175">
        <v>29401</v>
      </c>
      <c r="D59" s="176" t="s">
        <v>141</v>
      </c>
      <c r="E59" s="177"/>
      <c r="F59" s="177"/>
      <c r="G59" s="177"/>
      <c r="H59" s="178">
        <v>5000</v>
      </c>
      <c r="I59" s="178"/>
      <c r="J59" s="178">
        <v>5000</v>
      </c>
      <c r="K59" s="178">
        <v>0</v>
      </c>
      <c r="L59" s="179">
        <f t="shared" si="8"/>
        <v>1353.72</v>
      </c>
      <c r="M59" s="178">
        <v>0</v>
      </c>
      <c r="N59" s="180">
        <v>0</v>
      </c>
      <c r="O59" s="180">
        <v>1353.72</v>
      </c>
    </row>
    <row r="60" spans="2:15" ht="15" customHeight="1" x14ac:dyDescent="0.3">
      <c r="B60" s="338"/>
      <c r="C60" s="175">
        <v>29601</v>
      </c>
      <c r="D60" s="176" t="s">
        <v>142</v>
      </c>
      <c r="E60" s="177"/>
      <c r="F60" s="177"/>
      <c r="G60" s="177"/>
      <c r="H60" s="178">
        <v>10000</v>
      </c>
      <c r="I60" s="178"/>
      <c r="J60" s="178">
        <v>10000</v>
      </c>
      <c r="K60" s="178">
        <v>3296</v>
      </c>
      <c r="L60" s="179">
        <f t="shared" si="8"/>
        <v>5894.4</v>
      </c>
      <c r="M60" s="178">
        <v>0</v>
      </c>
      <c r="N60" s="180">
        <v>0</v>
      </c>
      <c r="O60" s="180">
        <v>2598.4</v>
      </c>
    </row>
    <row r="61" spans="2:15" ht="15" customHeight="1" x14ac:dyDescent="0.3">
      <c r="B61" s="338"/>
      <c r="C61" s="175">
        <v>31101</v>
      </c>
      <c r="D61" s="176" t="s">
        <v>143</v>
      </c>
      <c r="E61" s="177"/>
      <c r="F61" s="177"/>
      <c r="G61" s="177"/>
      <c r="H61" s="178">
        <v>548405</v>
      </c>
      <c r="I61" s="178"/>
      <c r="J61" s="178">
        <v>145000</v>
      </c>
      <c r="K61" s="178">
        <v>22456</v>
      </c>
      <c r="L61" s="179">
        <f t="shared" si="8"/>
        <v>54766</v>
      </c>
      <c r="M61" s="178">
        <v>50000</v>
      </c>
      <c r="N61" s="180">
        <v>0</v>
      </c>
      <c r="O61" s="180">
        <v>32310</v>
      </c>
    </row>
    <row r="62" spans="2:15" ht="15" customHeight="1" x14ac:dyDescent="0.3">
      <c r="B62" s="338"/>
      <c r="C62" s="175">
        <v>31301</v>
      </c>
      <c r="D62" s="176" t="s">
        <v>144</v>
      </c>
      <c r="E62" s="177"/>
      <c r="F62" s="177"/>
      <c r="G62" s="177"/>
      <c r="H62" s="178">
        <v>35581</v>
      </c>
      <c r="I62" s="178"/>
      <c r="J62" s="178">
        <v>35581</v>
      </c>
      <c r="K62" s="178">
        <v>32828</v>
      </c>
      <c r="L62" s="179">
        <f t="shared" si="8"/>
        <v>32828</v>
      </c>
      <c r="M62" s="178">
        <v>0</v>
      </c>
      <c r="N62" s="180">
        <v>0</v>
      </c>
      <c r="O62" s="180">
        <v>0</v>
      </c>
    </row>
    <row r="63" spans="2:15" ht="15" customHeight="1" x14ac:dyDescent="0.3">
      <c r="B63" s="338"/>
      <c r="C63" s="175">
        <v>31401</v>
      </c>
      <c r="D63" s="176" t="s">
        <v>145</v>
      </c>
      <c r="E63" s="177"/>
      <c r="F63" s="177"/>
      <c r="G63" s="177"/>
      <c r="H63" s="178">
        <v>240000</v>
      </c>
      <c r="I63" s="178"/>
      <c r="J63" s="178">
        <v>60000</v>
      </c>
      <c r="K63" s="178">
        <v>38685.5</v>
      </c>
      <c r="L63" s="179">
        <f t="shared" si="8"/>
        <v>57496.4</v>
      </c>
      <c r="M63" s="178">
        <v>20000</v>
      </c>
      <c r="N63" s="180">
        <v>0</v>
      </c>
      <c r="O63" s="180">
        <v>18810.900000000001</v>
      </c>
    </row>
    <row r="64" spans="2:15" ht="15" customHeight="1" x14ac:dyDescent="0.3">
      <c r="B64" s="338"/>
      <c r="C64" s="175">
        <v>31603</v>
      </c>
      <c r="D64" s="176" t="s">
        <v>146</v>
      </c>
      <c r="E64" s="177"/>
      <c r="F64" s="177"/>
      <c r="G64" s="177"/>
      <c r="H64" s="178">
        <v>55000</v>
      </c>
      <c r="I64" s="178"/>
      <c r="J64" s="178">
        <v>14500</v>
      </c>
      <c r="K64" s="178">
        <v>8334</v>
      </c>
      <c r="L64" s="179">
        <f t="shared" si="8"/>
        <v>13560</v>
      </c>
      <c r="M64" s="178">
        <v>4500</v>
      </c>
      <c r="N64" s="180">
        <v>0</v>
      </c>
      <c r="O64" s="180">
        <v>5226</v>
      </c>
    </row>
    <row r="65" spans="2:15" ht="15" customHeight="1" x14ac:dyDescent="0.3">
      <c r="B65" s="338"/>
      <c r="C65" s="175">
        <v>31902</v>
      </c>
      <c r="D65" s="176" t="s">
        <v>147</v>
      </c>
      <c r="E65" s="177"/>
      <c r="F65" s="177"/>
      <c r="G65" s="177"/>
      <c r="H65" s="178">
        <v>48000</v>
      </c>
      <c r="I65" s="178"/>
      <c r="J65" s="178">
        <v>12000</v>
      </c>
      <c r="K65" s="178">
        <v>6960</v>
      </c>
      <c r="L65" s="179">
        <f t="shared" si="8"/>
        <v>10440</v>
      </c>
      <c r="M65" s="178">
        <v>4000</v>
      </c>
      <c r="N65" s="180">
        <v>0</v>
      </c>
      <c r="O65" s="180">
        <v>3480</v>
      </c>
    </row>
    <row r="66" spans="2:15" ht="15" customHeight="1" x14ac:dyDescent="0.3">
      <c r="B66" s="338"/>
      <c r="C66" s="175">
        <v>32201</v>
      </c>
      <c r="D66" s="176" t="s">
        <v>148</v>
      </c>
      <c r="E66" s="177"/>
      <c r="F66" s="177"/>
      <c r="G66" s="177"/>
      <c r="H66" s="178">
        <v>2320838</v>
      </c>
      <c r="I66" s="178"/>
      <c r="J66" s="178">
        <v>574838</v>
      </c>
      <c r="K66" s="178">
        <v>380838.04</v>
      </c>
      <c r="L66" s="179">
        <f t="shared" si="8"/>
        <v>571257.05999999994</v>
      </c>
      <c r="M66" s="178">
        <v>194000</v>
      </c>
      <c r="N66" s="180">
        <v>0</v>
      </c>
      <c r="O66" s="180">
        <v>190419.02</v>
      </c>
    </row>
    <row r="67" spans="2:15" ht="15" customHeight="1" x14ac:dyDescent="0.3">
      <c r="B67" s="338"/>
      <c r="C67" s="175">
        <v>32302</v>
      </c>
      <c r="D67" s="176" t="s">
        <v>149</v>
      </c>
      <c r="E67" s="177"/>
      <c r="F67" s="177"/>
      <c r="G67" s="177"/>
      <c r="H67" s="178">
        <v>93920</v>
      </c>
      <c r="I67" s="178"/>
      <c r="J67" s="178">
        <v>21920</v>
      </c>
      <c r="K67" s="178">
        <v>6960</v>
      </c>
      <c r="L67" s="179">
        <f t="shared" si="8"/>
        <v>13920</v>
      </c>
      <c r="M67" s="178">
        <v>8000</v>
      </c>
      <c r="N67" s="180">
        <v>0</v>
      </c>
      <c r="O67" s="180">
        <v>6960</v>
      </c>
    </row>
    <row r="68" spans="2:15" ht="15" customHeight="1" x14ac:dyDescent="0.3">
      <c r="B68" s="338"/>
      <c r="C68" s="175">
        <v>32502</v>
      </c>
      <c r="D68" s="176" t="s">
        <v>150</v>
      </c>
      <c r="E68" s="177"/>
      <c r="F68" s="177"/>
      <c r="G68" s="177"/>
      <c r="H68" s="178">
        <v>941624</v>
      </c>
      <c r="I68" s="178"/>
      <c r="J68" s="178">
        <v>266624</v>
      </c>
      <c r="K68" s="178">
        <v>0</v>
      </c>
      <c r="L68" s="179">
        <f t="shared" si="8"/>
        <v>146624</v>
      </c>
      <c r="M68" s="178">
        <v>80000</v>
      </c>
      <c r="N68" s="180">
        <v>0</v>
      </c>
      <c r="O68" s="180">
        <v>146624</v>
      </c>
    </row>
    <row r="69" spans="2:15" ht="15" customHeight="1" x14ac:dyDescent="0.3">
      <c r="B69" s="338"/>
      <c r="C69" s="175">
        <v>32701</v>
      </c>
      <c r="D69" s="176" t="s">
        <v>151</v>
      </c>
      <c r="E69" s="177"/>
      <c r="F69" s="177"/>
      <c r="G69" s="177"/>
      <c r="H69" s="178">
        <v>0</v>
      </c>
      <c r="I69" s="178"/>
      <c r="J69" s="178">
        <v>0</v>
      </c>
      <c r="K69" s="178">
        <v>0</v>
      </c>
      <c r="L69" s="179">
        <f t="shared" si="8"/>
        <v>0</v>
      </c>
      <c r="M69" s="178">
        <v>0</v>
      </c>
      <c r="N69" s="180">
        <v>0</v>
      </c>
      <c r="O69" s="180">
        <v>0</v>
      </c>
    </row>
    <row r="70" spans="2:15" ht="15" customHeight="1" x14ac:dyDescent="0.3">
      <c r="B70" s="338"/>
      <c r="C70" s="175">
        <v>33104</v>
      </c>
      <c r="D70" s="176" t="s">
        <v>152</v>
      </c>
      <c r="E70" s="177"/>
      <c r="F70" s="177"/>
      <c r="G70" s="177"/>
      <c r="H70" s="178">
        <v>994842</v>
      </c>
      <c r="I70" s="178"/>
      <c r="J70" s="178">
        <v>217040</v>
      </c>
      <c r="K70" s="178">
        <v>128607.98</v>
      </c>
      <c r="L70" s="179">
        <f t="shared" si="8"/>
        <v>192911.97</v>
      </c>
      <c r="M70" s="178">
        <v>76368</v>
      </c>
      <c r="N70" s="180">
        <v>0</v>
      </c>
      <c r="O70" s="180">
        <v>64303.99</v>
      </c>
    </row>
    <row r="71" spans="2:15" ht="15" customHeight="1" x14ac:dyDescent="0.3">
      <c r="B71" s="338"/>
      <c r="C71" s="175">
        <v>33301</v>
      </c>
      <c r="D71" s="176" t="s">
        <v>153</v>
      </c>
      <c r="E71" s="177"/>
      <c r="F71" s="177"/>
      <c r="G71" s="177"/>
      <c r="H71" s="178">
        <v>36000</v>
      </c>
      <c r="I71" s="178"/>
      <c r="J71" s="178">
        <v>9000</v>
      </c>
      <c r="K71" s="178">
        <v>6000</v>
      </c>
      <c r="L71" s="179">
        <f t="shared" si="8"/>
        <v>9000</v>
      </c>
      <c r="M71" s="178">
        <v>3000</v>
      </c>
      <c r="N71" s="180">
        <v>0</v>
      </c>
      <c r="O71" s="180">
        <v>3000</v>
      </c>
    </row>
    <row r="72" spans="2:15" ht="15" customHeight="1" x14ac:dyDescent="0.3">
      <c r="B72" s="338"/>
      <c r="C72" s="175">
        <v>33501</v>
      </c>
      <c r="D72" s="176" t="s">
        <v>154</v>
      </c>
      <c r="E72" s="177"/>
      <c r="F72" s="177"/>
      <c r="G72" s="177"/>
      <c r="H72" s="178">
        <v>0</v>
      </c>
      <c r="I72" s="178"/>
      <c r="J72" s="178">
        <v>0</v>
      </c>
      <c r="K72" s="178">
        <v>0</v>
      </c>
      <c r="L72" s="179">
        <f t="shared" si="8"/>
        <v>0</v>
      </c>
      <c r="M72" s="178">
        <v>0</v>
      </c>
      <c r="N72" s="180">
        <v>0</v>
      </c>
      <c r="O72" s="180">
        <v>0</v>
      </c>
    </row>
    <row r="73" spans="2:15" ht="15" customHeight="1" x14ac:dyDescent="0.3">
      <c r="B73" s="338"/>
      <c r="C73" s="175">
        <v>33602</v>
      </c>
      <c r="D73" s="176" t="s">
        <v>155</v>
      </c>
      <c r="E73" s="177"/>
      <c r="F73" s="177"/>
      <c r="G73" s="177"/>
      <c r="H73" s="178">
        <v>0</v>
      </c>
      <c r="I73" s="178"/>
      <c r="J73" s="178">
        <v>0</v>
      </c>
      <c r="K73" s="178">
        <v>0</v>
      </c>
      <c r="L73" s="179">
        <f t="shared" si="8"/>
        <v>0</v>
      </c>
      <c r="M73" s="178">
        <v>0</v>
      </c>
      <c r="N73" s="180">
        <v>0</v>
      </c>
      <c r="O73" s="180">
        <v>0</v>
      </c>
    </row>
    <row r="74" spans="2:15" ht="15" customHeight="1" x14ac:dyDescent="0.3">
      <c r="B74" s="338"/>
      <c r="C74" s="175">
        <v>33604</v>
      </c>
      <c r="D74" s="176" t="s">
        <v>156</v>
      </c>
      <c r="E74" s="177"/>
      <c r="F74" s="177"/>
      <c r="G74" s="177"/>
      <c r="H74" s="178">
        <v>0</v>
      </c>
      <c r="I74" s="178"/>
      <c r="J74" s="178">
        <v>0</v>
      </c>
      <c r="K74" s="178">
        <v>0</v>
      </c>
      <c r="L74" s="179">
        <f t="shared" si="8"/>
        <v>0</v>
      </c>
      <c r="M74" s="178">
        <v>0</v>
      </c>
      <c r="N74" s="180">
        <v>0</v>
      </c>
      <c r="O74" s="180">
        <v>0</v>
      </c>
    </row>
    <row r="75" spans="2:15" ht="15" customHeight="1" x14ac:dyDescent="0.3">
      <c r="B75" s="338"/>
      <c r="C75" s="175">
        <v>33801</v>
      </c>
      <c r="D75" s="176" t="s">
        <v>157</v>
      </c>
      <c r="E75" s="177"/>
      <c r="F75" s="177"/>
      <c r="G75" s="177"/>
      <c r="H75" s="178">
        <v>117546</v>
      </c>
      <c r="I75" s="178"/>
      <c r="J75" s="178">
        <v>26448</v>
      </c>
      <c r="K75" s="178">
        <v>17632</v>
      </c>
      <c r="L75" s="179">
        <f t="shared" si="8"/>
        <v>26448</v>
      </c>
      <c r="M75" s="178">
        <v>8816</v>
      </c>
      <c r="N75" s="180">
        <v>0</v>
      </c>
      <c r="O75" s="180">
        <v>8816</v>
      </c>
    </row>
    <row r="76" spans="2:15" ht="15" customHeight="1" x14ac:dyDescent="0.3">
      <c r="B76" s="338"/>
      <c r="C76" s="175">
        <v>34101</v>
      </c>
      <c r="D76" s="176" t="s">
        <v>158</v>
      </c>
      <c r="E76" s="177"/>
      <c r="F76" s="177"/>
      <c r="G76" s="177"/>
      <c r="H76" s="178">
        <v>13000</v>
      </c>
      <c r="I76" s="178"/>
      <c r="J76" s="178">
        <v>5000</v>
      </c>
      <c r="K76" s="178">
        <v>501.96</v>
      </c>
      <c r="L76" s="179">
        <f>+K76+O76</f>
        <v>3505.64</v>
      </c>
      <c r="M76" s="178">
        <v>1000</v>
      </c>
      <c r="N76" s="180">
        <v>0</v>
      </c>
      <c r="O76" s="180">
        <v>3003.68</v>
      </c>
    </row>
    <row r="77" spans="2:15" ht="15" customHeight="1" x14ac:dyDescent="0.3">
      <c r="B77" s="338"/>
      <c r="C77" s="175">
        <v>34501</v>
      </c>
      <c r="D77" s="176" t="s">
        <v>159</v>
      </c>
      <c r="E77" s="177"/>
      <c r="F77" s="177"/>
      <c r="G77" s="177"/>
      <c r="H77" s="178">
        <v>78476</v>
      </c>
      <c r="I77" s="178"/>
      <c r="J77" s="178">
        <v>60000</v>
      </c>
      <c r="K77" s="178">
        <v>8761.44</v>
      </c>
      <c r="L77" s="179">
        <f t="shared" si="8"/>
        <v>8761.44</v>
      </c>
      <c r="M77" s="178">
        <v>0</v>
      </c>
      <c r="N77" s="180">
        <v>0</v>
      </c>
      <c r="O77" s="180">
        <v>0</v>
      </c>
    </row>
    <row r="78" spans="2:15" ht="15" customHeight="1" x14ac:dyDescent="0.3">
      <c r="B78" s="338"/>
      <c r="C78" s="175">
        <v>34701</v>
      </c>
      <c r="D78" s="176" t="s">
        <v>160</v>
      </c>
      <c r="E78" s="177"/>
      <c r="F78" s="177"/>
      <c r="G78" s="177"/>
      <c r="H78" s="178">
        <v>0</v>
      </c>
      <c r="I78" s="178"/>
      <c r="J78" s="178">
        <v>0</v>
      </c>
      <c r="K78" s="178">
        <v>0</v>
      </c>
      <c r="L78" s="179">
        <f t="shared" si="8"/>
        <v>0</v>
      </c>
      <c r="M78" s="178">
        <v>0</v>
      </c>
      <c r="N78" s="180">
        <v>0</v>
      </c>
      <c r="O78" s="180">
        <v>0</v>
      </c>
    </row>
    <row r="79" spans="2:15" ht="15" customHeight="1" x14ac:dyDescent="0.3">
      <c r="B79" s="338"/>
      <c r="C79" s="175">
        <v>35102</v>
      </c>
      <c r="D79" s="176" t="s">
        <v>161</v>
      </c>
      <c r="E79" s="177"/>
      <c r="F79" s="177"/>
      <c r="G79" s="177"/>
      <c r="H79" s="178">
        <v>9628</v>
      </c>
      <c r="I79" s="178"/>
      <c r="J79" s="178">
        <v>9628</v>
      </c>
      <c r="K79" s="178">
        <v>0</v>
      </c>
      <c r="L79" s="179">
        <f t="shared" si="8"/>
        <v>0</v>
      </c>
      <c r="M79" s="178">
        <v>0</v>
      </c>
      <c r="N79" s="180">
        <v>0</v>
      </c>
      <c r="O79" s="180">
        <v>0</v>
      </c>
    </row>
    <row r="80" spans="2:15" ht="15" customHeight="1" x14ac:dyDescent="0.3">
      <c r="B80" s="338"/>
      <c r="C80" s="175">
        <v>35201</v>
      </c>
      <c r="D80" s="176" t="s">
        <v>162</v>
      </c>
      <c r="E80" s="177"/>
      <c r="F80" s="177"/>
      <c r="G80" s="177"/>
      <c r="H80" s="178">
        <v>110000</v>
      </c>
      <c r="I80" s="178"/>
      <c r="J80" s="178">
        <v>50000</v>
      </c>
      <c r="K80" s="178">
        <v>5510</v>
      </c>
      <c r="L80" s="179">
        <f t="shared" si="8"/>
        <v>12562.8</v>
      </c>
      <c r="M80" s="178">
        <v>10000</v>
      </c>
      <c r="N80" s="180">
        <v>0</v>
      </c>
      <c r="O80" s="180">
        <v>7052.8</v>
      </c>
    </row>
    <row r="81" spans="2:15" ht="15" customHeight="1" x14ac:dyDescent="0.3">
      <c r="B81" s="338"/>
      <c r="C81" s="175">
        <v>35501</v>
      </c>
      <c r="D81" s="176" t="s">
        <v>163</v>
      </c>
      <c r="E81" s="177"/>
      <c r="F81" s="177"/>
      <c r="G81" s="177"/>
      <c r="H81" s="178">
        <v>110000</v>
      </c>
      <c r="I81" s="178"/>
      <c r="J81" s="178">
        <v>50000</v>
      </c>
      <c r="K81" s="178">
        <v>0</v>
      </c>
      <c r="L81" s="179">
        <f t="shared" si="8"/>
        <v>19952</v>
      </c>
      <c r="M81" s="178">
        <v>10000</v>
      </c>
      <c r="N81" s="180">
        <v>0</v>
      </c>
      <c r="O81" s="180">
        <v>19952</v>
      </c>
    </row>
    <row r="82" spans="2:15" ht="15" customHeight="1" x14ac:dyDescent="0.3">
      <c r="B82" s="338"/>
      <c r="C82" s="175">
        <v>35801</v>
      </c>
      <c r="D82" s="176" t="s">
        <v>164</v>
      </c>
      <c r="E82" s="177"/>
      <c r="F82" s="177"/>
      <c r="G82" s="177"/>
      <c r="H82" s="178">
        <v>591288</v>
      </c>
      <c r="I82" s="178"/>
      <c r="J82" s="178">
        <v>141288</v>
      </c>
      <c r="K82" s="178">
        <v>46299.46</v>
      </c>
      <c r="L82" s="179">
        <f t="shared" si="8"/>
        <v>93395.459999999992</v>
      </c>
      <c r="M82" s="178">
        <v>47096</v>
      </c>
      <c r="N82" s="180">
        <v>0</v>
      </c>
      <c r="O82" s="180">
        <v>47096</v>
      </c>
    </row>
    <row r="83" spans="2:15" ht="15" customHeight="1" x14ac:dyDescent="0.3">
      <c r="B83" s="338"/>
      <c r="C83" s="175">
        <v>35901</v>
      </c>
      <c r="D83" s="176" t="s">
        <v>165</v>
      </c>
      <c r="E83" s="177"/>
      <c r="F83" s="177"/>
      <c r="G83" s="177"/>
      <c r="H83" s="178">
        <v>9983</v>
      </c>
      <c r="I83" s="178"/>
      <c r="J83" s="178">
        <v>9983</v>
      </c>
      <c r="K83" s="178">
        <v>0</v>
      </c>
      <c r="L83" s="179">
        <f t="shared" si="8"/>
        <v>0</v>
      </c>
      <c r="M83" s="178">
        <v>0</v>
      </c>
      <c r="N83" s="180">
        <v>0</v>
      </c>
      <c r="O83" s="180">
        <v>0</v>
      </c>
    </row>
    <row r="84" spans="2:15" ht="15" customHeight="1" x14ac:dyDescent="0.3">
      <c r="B84" s="338"/>
      <c r="C84" s="175">
        <v>37101</v>
      </c>
      <c r="D84" s="176" t="s">
        <v>166</v>
      </c>
      <c r="E84" s="177"/>
      <c r="F84" s="177"/>
      <c r="G84" s="177"/>
      <c r="H84" s="178">
        <v>105000</v>
      </c>
      <c r="I84" s="178"/>
      <c r="J84" s="178">
        <v>22000</v>
      </c>
      <c r="K84" s="178">
        <v>0</v>
      </c>
      <c r="L84" s="179">
        <f t="shared" si="8"/>
        <v>0</v>
      </c>
      <c r="M84" s="178">
        <v>0</v>
      </c>
      <c r="N84" s="180">
        <v>0</v>
      </c>
      <c r="O84" s="180">
        <v>0</v>
      </c>
    </row>
    <row r="85" spans="2:15" ht="15" customHeight="1" x14ac:dyDescent="0.3">
      <c r="B85" s="338"/>
      <c r="C85" s="175">
        <v>37201</v>
      </c>
      <c r="D85" s="176" t="s">
        <v>167</v>
      </c>
      <c r="E85" s="177"/>
      <c r="F85" s="177"/>
      <c r="G85" s="177"/>
      <c r="H85" s="178">
        <v>148000</v>
      </c>
      <c r="I85" s="178"/>
      <c r="J85" s="178">
        <v>46000</v>
      </c>
      <c r="K85" s="178">
        <v>23648.36</v>
      </c>
      <c r="L85" s="179">
        <f t="shared" si="8"/>
        <v>35472.54</v>
      </c>
      <c r="M85" s="178">
        <v>15000</v>
      </c>
      <c r="N85" s="180">
        <v>0</v>
      </c>
      <c r="O85" s="180">
        <v>11824.18</v>
      </c>
    </row>
    <row r="86" spans="2:15" ht="15" customHeight="1" x14ac:dyDescent="0.3">
      <c r="B86" s="338"/>
      <c r="C86" s="175">
        <v>37501</v>
      </c>
      <c r="D86" s="176" t="s">
        <v>168</v>
      </c>
      <c r="E86" s="177"/>
      <c r="F86" s="177"/>
      <c r="G86" s="177"/>
      <c r="H86" s="178">
        <v>145000</v>
      </c>
      <c r="I86" s="178"/>
      <c r="J86" s="178">
        <v>55000</v>
      </c>
      <c r="K86" s="178">
        <v>0</v>
      </c>
      <c r="L86" s="179">
        <f t="shared" si="8"/>
        <v>16243.99</v>
      </c>
      <c r="M86" s="178">
        <v>15000</v>
      </c>
      <c r="N86" s="180">
        <v>0</v>
      </c>
      <c r="O86" s="180">
        <v>16243.99</v>
      </c>
    </row>
    <row r="87" spans="2:15" ht="15" customHeight="1" x14ac:dyDescent="0.3">
      <c r="B87" s="338"/>
      <c r="C87" s="175">
        <v>38301</v>
      </c>
      <c r="D87" s="176" t="s">
        <v>169</v>
      </c>
      <c r="E87" s="177"/>
      <c r="F87" s="177"/>
      <c r="G87" s="177"/>
      <c r="H87" s="178">
        <v>60000</v>
      </c>
      <c r="I87" s="178"/>
      <c r="J87" s="178">
        <v>25000</v>
      </c>
      <c r="K87" s="178">
        <v>0</v>
      </c>
      <c r="L87" s="179">
        <f t="shared" si="8"/>
        <v>0</v>
      </c>
      <c r="M87" s="178">
        <v>10000</v>
      </c>
      <c r="N87" s="180">
        <v>0</v>
      </c>
      <c r="O87" s="180">
        <v>0</v>
      </c>
    </row>
    <row r="88" spans="2:15" ht="15" customHeight="1" x14ac:dyDescent="0.3">
      <c r="B88" s="338"/>
      <c r="C88" s="175">
        <v>39202</v>
      </c>
      <c r="D88" s="176" t="s">
        <v>170</v>
      </c>
      <c r="E88" s="177"/>
      <c r="F88" s="177"/>
      <c r="G88" s="177"/>
      <c r="H88" s="178">
        <v>60000</v>
      </c>
      <c r="I88" s="178"/>
      <c r="J88" s="178">
        <v>60000</v>
      </c>
      <c r="K88" s="178">
        <v>0</v>
      </c>
      <c r="L88" s="179">
        <f t="shared" si="8"/>
        <v>45696</v>
      </c>
      <c r="M88" s="178">
        <v>0</v>
      </c>
      <c r="N88" s="180">
        <v>0</v>
      </c>
      <c r="O88" s="180">
        <v>45696</v>
      </c>
    </row>
    <row r="89" spans="2:15" ht="15" customHeight="1" x14ac:dyDescent="0.3">
      <c r="B89" s="338"/>
      <c r="C89" s="175"/>
      <c r="D89" s="176"/>
      <c r="E89" s="177"/>
      <c r="F89" s="177"/>
      <c r="G89" s="177"/>
      <c r="H89" s="178"/>
      <c r="I89" s="178"/>
      <c r="J89" s="178"/>
      <c r="K89" s="178">
        <v>0</v>
      </c>
      <c r="L89" s="179">
        <f t="shared" si="8"/>
        <v>0</v>
      </c>
      <c r="M89" s="178">
        <v>0</v>
      </c>
      <c r="N89" s="180">
        <v>0</v>
      </c>
      <c r="O89" s="180">
        <v>0</v>
      </c>
    </row>
    <row r="90" spans="2:15" ht="15" customHeight="1" x14ac:dyDescent="0.3">
      <c r="B90" s="338"/>
      <c r="C90" s="175"/>
      <c r="D90" s="176"/>
      <c r="E90" s="177"/>
      <c r="F90" s="177"/>
      <c r="G90" s="177"/>
      <c r="H90" s="178"/>
      <c r="I90" s="178"/>
      <c r="J90" s="178"/>
      <c r="K90" s="178">
        <v>0</v>
      </c>
      <c r="L90" s="179">
        <f t="shared" si="8"/>
        <v>0</v>
      </c>
      <c r="M90" s="178">
        <v>0</v>
      </c>
      <c r="N90" s="180">
        <v>0</v>
      </c>
      <c r="O90" s="180">
        <v>0</v>
      </c>
    </row>
    <row r="91" spans="2:15" ht="15" customHeight="1" x14ac:dyDescent="0.3">
      <c r="B91" s="338"/>
      <c r="C91" s="175" t="s">
        <v>79</v>
      </c>
      <c r="D91" s="176" t="s">
        <v>79</v>
      </c>
      <c r="E91" s="177"/>
      <c r="F91" s="177"/>
      <c r="G91" s="177"/>
      <c r="H91" s="178"/>
      <c r="I91" s="178"/>
      <c r="J91" s="178"/>
      <c r="K91" s="178">
        <v>0</v>
      </c>
      <c r="L91" s="179">
        <f t="shared" si="8"/>
        <v>0</v>
      </c>
      <c r="M91" s="178">
        <v>0</v>
      </c>
      <c r="N91" s="180">
        <v>0</v>
      </c>
      <c r="O91" s="180">
        <v>0</v>
      </c>
    </row>
    <row r="92" spans="2:15" ht="15" customHeight="1" x14ac:dyDescent="0.3">
      <c r="B92" s="338"/>
      <c r="C92" s="175" t="s">
        <v>79</v>
      </c>
      <c r="D92" s="176" t="s">
        <v>79</v>
      </c>
      <c r="E92" s="177"/>
      <c r="F92" s="177"/>
      <c r="G92" s="177"/>
      <c r="H92" s="178"/>
      <c r="I92" s="178"/>
      <c r="J92" s="178"/>
      <c r="K92" s="178">
        <v>0</v>
      </c>
      <c r="L92" s="179">
        <f t="shared" si="8"/>
        <v>0</v>
      </c>
      <c r="M92" s="178">
        <v>0</v>
      </c>
      <c r="N92" s="180">
        <v>0</v>
      </c>
      <c r="O92" s="180">
        <v>0</v>
      </c>
    </row>
    <row r="93" spans="2:15" ht="15" customHeight="1" x14ac:dyDescent="0.3">
      <c r="B93" s="338"/>
      <c r="C93" s="175" t="s">
        <v>79</v>
      </c>
      <c r="D93" s="176" t="s">
        <v>79</v>
      </c>
      <c r="E93" s="177"/>
      <c r="F93" s="177"/>
      <c r="G93" s="177"/>
      <c r="H93" s="178"/>
      <c r="I93" s="178"/>
      <c r="J93" s="178"/>
      <c r="K93" s="178">
        <v>0</v>
      </c>
      <c r="L93" s="179">
        <f t="shared" si="8"/>
        <v>0</v>
      </c>
      <c r="M93" s="178">
        <v>0</v>
      </c>
      <c r="N93" s="180">
        <v>0</v>
      </c>
      <c r="O93" s="180">
        <v>0</v>
      </c>
    </row>
    <row r="94" spans="2:15" ht="15" customHeight="1" x14ac:dyDescent="0.3">
      <c r="B94" s="338"/>
      <c r="C94" s="175" t="s">
        <v>79</v>
      </c>
      <c r="D94" s="176" t="s">
        <v>79</v>
      </c>
      <c r="E94" s="177"/>
      <c r="F94" s="177"/>
      <c r="G94" s="177"/>
      <c r="H94" s="178"/>
      <c r="I94" s="178"/>
      <c r="J94" s="178"/>
      <c r="K94" s="178">
        <v>0</v>
      </c>
      <c r="L94" s="179">
        <f t="shared" si="8"/>
        <v>0</v>
      </c>
      <c r="M94" s="178">
        <v>0</v>
      </c>
      <c r="N94" s="180">
        <v>0</v>
      </c>
      <c r="O94" s="180">
        <v>0</v>
      </c>
    </row>
    <row r="95" spans="2:15" ht="15" customHeight="1" x14ac:dyDescent="0.3">
      <c r="B95" s="338"/>
      <c r="C95" s="175" t="s">
        <v>79</v>
      </c>
      <c r="D95" s="176" t="s">
        <v>79</v>
      </c>
      <c r="E95" s="177"/>
      <c r="F95" s="177"/>
      <c r="G95" s="177"/>
      <c r="H95" s="178"/>
      <c r="I95" s="178"/>
      <c r="J95" s="178"/>
      <c r="K95" s="178">
        <v>0</v>
      </c>
      <c r="L95" s="179">
        <f t="shared" si="8"/>
        <v>0</v>
      </c>
      <c r="M95" s="178">
        <v>0</v>
      </c>
      <c r="N95" s="180">
        <v>0</v>
      </c>
      <c r="O95" s="180">
        <v>0</v>
      </c>
    </row>
    <row r="96" spans="2:15" ht="15" customHeight="1" x14ac:dyDescent="0.3">
      <c r="B96" s="338"/>
      <c r="C96" s="175" t="s">
        <v>79</v>
      </c>
      <c r="D96" s="176" t="s">
        <v>79</v>
      </c>
      <c r="E96" s="177"/>
      <c r="F96" s="177"/>
      <c r="G96" s="177"/>
      <c r="H96" s="178"/>
      <c r="I96" s="178"/>
      <c r="J96" s="178"/>
      <c r="K96" s="178">
        <v>0</v>
      </c>
      <c r="L96" s="179">
        <f t="shared" si="8"/>
        <v>0</v>
      </c>
      <c r="M96" s="178">
        <v>0</v>
      </c>
      <c r="N96" s="180">
        <v>0</v>
      </c>
      <c r="O96" s="180">
        <v>0</v>
      </c>
    </row>
    <row r="97" spans="2:15" ht="15" customHeight="1" x14ac:dyDescent="0.3">
      <c r="B97" s="338"/>
      <c r="C97" s="175" t="s">
        <v>79</v>
      </c>
      <c r="D97" s="176" t="s">
        <v>79</v>
      </c>
      <c r="E97" s="177"/>
      <c r="F97" s="177"/>
      <c r="G97" s="177"/>
      <c r="H97" s="178"/>
      <c r="I97" s="178"/>
      <c r="J97" s="178"/>
      <c r="K97" s="178">
        <v>0</v>
      </c>
      <c r="L97" s="179">
        <f t="shared" si="8"/>
        <v>0</v>
      </c>
      <c r="M97" s="178">
        <v>0</v>
      </c>
      <c r="N97" s="180">
        <v>0</v>
      </c>
      <c r="O97" s="180">
        <v>0</v>
      </c>
    </row>
    <row r="98" spans="2:15" ht="15" customHeight="1" x14ac:dyDescent="0.3">
      <c r="B98" s="338"/>
      <c r="C98" s="175" t="s">
        <v>79</v>
      </c>
      <c r="D98" s="176" t="s">
        <v>79</v>
      </c>
      <c r="E98" s="177"/>
      <c r="F98" s="177"/>
      <c r="G98" s="177"/>
      <c r="H98" s="178"/>
      <c r="I98" s="178"/>
      <c r="J98" s="178"/>
      <c r="K98" s="178">
        <v>0</v>
      </c>
      <c r="L98" s="179">
        <f t="shared" si="8"/>
        <v>0</v>
      </c>
      <c r="M98" s="178">
        <v>0</v>
      </c>
      <c r="N98" s="180">
        <v>0</v>
      </c>
      <c r="O98" s="180">
        <v>0</v>
      </c>
    </row>
    <row r="99" spans="2:15" ht="15" customHeight="1" x14ac:dyDescent="0.3">
      <c r="B99" s="338"/>
      <c r="C99" s="175" t="s">
        <v>79</v>
      </c>
      <c r="D99" s="176" t="s">
        <v>79</v>
      </c>
      <c r="E99" s="177"/>
      <c r="F99" s="177"/>
      <c r="G99" s="177"/>
      <c r="H99" s="178"/>
      <c r="I99" s="178"/>
      <c r="J99" s="178"/>
      <c r="K99" s="178">
        <v>0</v>
      </c>
      <c r="L99" s="179">
        <f t="shared" si="8"/>
        <v>0</v>
      </c>
      <c r="M99" s="178">
        <v>0</v>
      </c>
      <c r="N99" s="180">
        <v>0</v>
      </c>
      <c r="O99" s="180">
        <v>0</v>
      </c>
    </row>
    <row r="100" spans="2:15" ht="15" customHeight="1" x14ac:dyDescent="0.3">
      <c r="B100" s="338"/>
      <c r="C100" s="175" t="s">
        <v>79</v>
      </c>
      <c r="D100" s="176" t="s">
        <v>79</v>
      </c>
      <c r="E100" s="177"/>
      <c r="F100" s="177"/>
      <c r="G100" s="177"/>
      <c r="H100" s="178"/>
      <c r="I100" s="178"/>
      <c r="J100" s="178"/>
      <c r="K100" s="178">
        <v>0</v>
      </c>
      <c r="L100" s="179">
        <f t="shared" si="8"/>
        <v>0</v>
      </c>
      <c r="M100" s="178">
        <v>0</v>
      </c>
      <c r="N100" s="180">
        <v>0</v>
      </c>
      <c r="O100" s="180">
        <v>0</v>
      </c>
    </row>
    <row r="101" spans="2:15" ht="15" customHeight="1" x14ac:dyDescent="0.3">
      <c r="B101" s="338"/>
      <c r="C101" s="175" t="s">
        <v>79</v>
      </c>
      <c r="D101" s="176" t="s">
        <v>79</v>
      </c>
      <c r="E101" s="177"/>
      <c r="F101" s="177"/>
      <c r="G101" s="177"/>
      <c r="H101" s="178"/>
      <c r="I101" s="178"/>
      <c r="J101" s="178"/>
      <c r="K101" s="178">
        <v>0</v>
      </c>
      <c r="L101" s="179">
        <f t="shared" si="8"/>
        <v>0</v>
      </c>
      <c r="M101" s="178">
        <v>0</v>
      </c>
      <c r="N101" s="180">
        <v>0</v>
      </c>
      <c r="O101" s="180">
        <v>0</v>
      </c>
    </row>
    <row r="102" spans="2:15" ht="15" customHeight="1" x14ac:dyDescent="0.3">
      <c r="B102" s="338"/>
      <c r="C102" s="175" t="s">
        <v>79</v>
      </c>
      <c r="D102" s="176" t="s">
        <v>79</v>
      </c>
      <c r="E102" s="177"/>
      <c r="F102" s="177"/>
      <c r="G102" s="177"/>
      <c r="H102" s="178"/>
      <c r="I102" s="178"/>
      <c r="J102" s="178"/>
      <c r="K102" s="178">
        <v>0</v>
      </c>
      <c r="L102" s="179">
        <f t="shared" si="8"/>
        <v>0</v>
      </c>
      <c r="M102" s="178">
        <v>0</v>
      </c>
      <c r="N102" s="180">
        <v>0</v>
      </c>
      <c r="O102" s="180">
        <v>0</v>
      </c>
    </row>
    <row r="103" spans="2:15" ht="15" customHeight="1" x14ac:dyDescent="0.3">
      <c r="B103" s="338"/>
      <c r="C103" s="175" t="s">
        <v>79</v>
      </c>
      <c r="D103" s="176" t="s">
        <v>79</v>
      </c>
      <c r="E103" s="177"/>
      <c r="F103" s="177"/>
      <c r="G103" s="177"/>
      <c r="H103" s="178"/>
      <c r="I103" s="178"/>
      <c r="J103" s="178"/>
      <c r="K103" s="178">
        <v>0</v>
      </c>
      <c r="L103" s="179">
        <f t="shared" si="8"/>
        <v>0</v>
      </c>
      <c r="M103" s="178">
        <v>0</v>
      </c>
      <c r="N103" s="180">
        <v>0</v>
      </c>
      <c r="O103" s="180">
        <v>0</v>
      </c>
    </row>
    <row r="104" spans="2:15" ht="15" customHeight="1" x14ac:dyDescent="0.3">
      <c r="B104" s="338"/>
      <c r="C104" s="175" t="s">
        <v>79</v>
      </c>
      <c r="D104" s="176" t="s">
        <v>79</v>
      </c>
      <c r="E104" s="177"/>
      <c r="F104" s="177"/>
      <c r="G104" s="177"/>
      <c r="H104" s="178"/>
      <c r="I104" s="178"/>
      <c r="J104" s="178"/>
      <c r="K104" s="178">
        <v>0</v>
      </c>
      <c r="L104" s="179">
        <f t="shared" si="8"/>
        <v>0</v>
      </c>
      <c r="M104" s="178">
        <v>0</v>
      </c>
      <c r="N104" s="180">
        <v>0</v>
      </c>
      <c r="O104" s="180">
        <v>0</v>
      </c>
    </row>
    <row r="105" spans="2:15" ht="15" customHeight="1" x14ac:dyDescent="0.3">
      <c r="B105" s="338"/>
      <c r="C105" s="175" t="s">
        <v>79</v>
      </c>
      <c r="D105" s="176" t="s">
        <v>79</v>
      </c>
      <c r="E105" s="177"/>
      <c r="F105" s="177"/>
      <c r="G105" s="177"/>
      <c r="H105" s="178"/>
      <c r="I105" s="178"/>
      <c r="J105" s="178"/>
      <c r="K105" s="178">
        <v>0</v>
      </c>
      <c r="L105" s="179">
        <f t="shared" si="8"/>
        <v>0</v>
      </c>
      <c r="M105" s="178">
        <v>0</v>
      </c>
      <c r="N105" s="180">
        <v>0</v>
      </c>
      <c r="O105" s="180">
        <v>0</v>
      </c>
    </row>
    <row r="106" spans="2:15" ht="15" customHeight="1" x14ac:dyDescent="0.3">
      <c r="B106" s="338"/>
      <c r="C106" s="175" t="s">
        <v>79</v>
      </c>
      <c r="D106" s="176" t="s">
        <v>79</v>
      </c>
      <c r="E106" s="177"/>
      <c r="F106" s="177"/>
      <c r="G106" s="177"/>
      <c r="H106" s="178"/>
      <c r="I106" s="178"/>
      <c r="J106" s="178"/>
      <c r="K106" s="178">
        <v>0</v>
      </c>
      <c r="L106" s="179">
        <f t="shared" si="8"/>
        <v>0</v>
      </c>
      <c r="M106" s="178">
        <v>0</v>
      </c>
      <c r="N106" s="180">
        <v>0</v>
      </c>
      <c r="O106" s="180">
        <v>0</v>
      </c>
    </row>
    <row r="107" spans="2:15" ht="15" customHeight="1" x14ac:dyDescent="0.3">
      <c r="B107" s="338"/>
      <c r="C107" s="175" t="s">
        <v>79</v>
      </c>
      <c r="D107" s="176" t="s">
        <v>79</v>
      </c>
      <c r="E107" s="177"/>
      <c r="F107" s="177"/>
      <c r="G107" s="177"/>
      <c r="H107" s="178"/>
      <c r="I107" s="178"/>
      <c r="J107" s="178"/>
      <c r="K107" s="178">
        <v>0</v>
      </c>
      <c r="L107" s="179">
        <f t="shared" si="8"/>
        <v>0</v>
      </c>
      <c r="M107" s="178">
        <v>0</v>
      </c>
      <c r="N107" s="180">
        <v>0</v>
      </c>
      <c r="O107" s="180">
        <v>0</v>
      </c>
    </row>
    <row r="108" spans="2:15" ht="15" customHeight="1" x14ac:dyDescent="0.3">
      <c r="B108" s="338"/>
      <c r="C108" s="175" t="s">
        <v>79</v>
      </c>
      <c r="D108" s="176" t="s">
        <v>79</v>
      </c>
      <c r="E108" s="177"/>
      <c r="F108" s="177"/>
      <c r="G108" s="177"/>
      <c r="H108" s="178"/>
      <c r="I108" s="178"/>
      <c r="J108" s="178"/>
      <c r="K108" s="178">
        <v>0</v>
      </c>
      <c r="L108" s="179">
        <f t="shared" ref="L108:L126" si="9">+K108+O108</f>
        <v>0</v>
      </c>
      <c r="M108" s="178">
        <v>0</v>
      </c>
      <c r="N108" s="180">
        <v>0</v>
      </c>
      <c r="O108" s="180">
        <v>0</v>
      </c>
    </row>
    <row r="109" spans="2:15" ht="15" customHeight="1" x14ac:dyDescent="0.3">
      <c r="B109" s="338"/>
      <c r="C109" s="175" t="s">
        <v>79</v>
      </c>
      <c r="D109" s="176" t="s">
        <v>79</v>
      </c>
      <c r="E109" s="177"/>
      <c r="F109" s="177"/>
      <c r="G109" s="177"/>
      <c r="H109" s="178"/>
      <c r="I109" s="178"/>
      <c r="J109" s="178"/>
      <c r="K109" s="178">
        <v>0</v>
      </c>
      <c r="L109" s="179">
        <f t="shared" si="9"/>
        <v>0</v>
      </c>
      <c r="M109" s="178">
        <v>0</v>
      </c>
      <c r="N109" s="180">
        <v>0</v>
      </c>
      <c r="O109" s="180">
        <v>0</v>
      </c>
    </row>
    <row r="110" spans="2:15" ht="15" customHeight="1" x14ac:dyDescent="0.3">
      <c r="B110" s="338"/>
      <c r="C110" s="175" t="s">
        <v>79</v>
      </c>
      <c r="D110" s="176" t="s">
        <v>79</v>
      </c>
      <c r="E110" s="177"/>
      <c r="F110" s="177"/>
      <c r="G110" s="177"/>
      <c r="H110" s="178"/>
      <c r="I110" s="178"/>
      <c r="J110" s="178"/>
      <c r="K110" s="178">
        <v>0</v>
      </c>
      <c r="L110" s="179">
        <f t="shared" si="9"/>
        <v>0</v>
      </c>
      <c r="M110" s="178">
        <v>0</v>
      </c>
      <c r="N110" s="180">
        <v>0</v>
      </c>
      <c r="O110" s="180">
        <v>0</v>
      </c>
    </row>
    <row r="111" spans="2:15" ht="15" hidden="1" customHeight="1" x14ac:dyDescent="0.3">
      <c r="B111" s="338"/>
      <c r="C111" s="175" t="s">
        <v>79</v>
      </c>
      <c r="D111" s="176" t="s">
        <v>79</v>
      </c>
      <c r="E111" s="177"/>
      <c r="F111" s="177"/>
      <c r="G111" s="177"/>
      <c r="H111" s="178">
        <v>0</v>
      </c>
      <c r="I111" s="178">
        <v>0</v>
      </c>
      <c r="J111" s="178">
        <v>0</v>
      </c>
      <c r="K111" s="178">
        <v>0</v>
      </c>
      <c r="L111" s="178">
        <f t="shared" si="9"/>
        <v>0</v>
      </c>
      <c r="M111" s="178">
        <v>0</v>
      </c>
      <c r="N111" s="180">
        <v>0</v>
      </c>
      <c r="O111" s="180">
        <v>0</v>
      </c>
    </row>
    <row r="112" spans="2:15" ht="15" hidden="1" customHeight="1" x14ac:dyDescent="0.3">
      <c r="B112" s="338"/>
      <c r="C112" s="175" t="s">
        <v>79</v>
      </c>
      <c r="D112" s="176" t="s">
        <v>79</v>
      </c>
      <c r="E112" s="177"/>
      <c r="F112" s="177"/>
      <c r="G112" s="177"/>
      <c r="H112" s="178">
        <v>0</v>
      </c>
      <c r="I112" s="178">
        <v>0</v>
      </c>
      <c r="J112" s="178">
        <v>0</v>
      </c>
      <c r="K112" s="178">
        <v>0</v>
      </c>
      <c r="L112" s="178">
        <f t="shared" si="9"/>
        <v>0</v>
      </c>
      <c r="M112" s="178">
        <v>0</v>
      </c>
      <c r="N112" s="180">
        <v>0</v>
      </c>
      <c r="O112" s="180">
        <v>0</v>
      </c>
    </row>
    <row r="113" spans="1:15" ht="15" hidden="1" customHeight="1" x14ac:dyDescent="0.3">
      <c r="B113" s="338"/>
      <c r="C113" s="175" t="s">
        <v>79</v>
      </c>
      <c r="D113" s="176" t="s">
        <v>79</v>
      </c>
      <c r="E113" s="177"/>
      <c r="F113" s="177"/>
      <c r="G113" s="177"/>
      <c r="H113" s="178">
        <v>0</v>
      </c>
      <c r="I113" s="178">
        <v>0</v>
      </c>
      <c r="J113" s="178">
        <v>0</v>
      </c>
      <c r="K113" s="178">
        <v>0</v>
      </c>
      <c r="L113" s="178">
        <f t="shared" si="9"/>
        <v>0</v>
      </c>
      <c r="M113" s="178">
        <v>0</v>
      </c>
      <c r="N113" s="180">
        <v>0</v>
      </c>
      <c r="O113" s="180">
        <v>0</v>
      </c>
    </row>
    <row r="114" spans="1:15" ht="15" hidden="1" customHeight="1" x14ac:dyDescent="0.3">
      <c r="B114" s="338"/>
      <c r="C114" s="175" t="s">
        <v>79</v>
      </c>
      <c r="D114" s="176" t="s">
        <v>79</v>
      </c>
      <c r="E114" s="177"/>
      <c r="F114" s="177"/>
      <c r="G114" s="177"/>
      <c r="H114" s="178">
        <v>0</v>
      </c>
      <c r="I114" s="178">
        <v>0</v>
      </c>
      <c r="J114" s="178">
        <v>0</v>
      </c>
      <c r="K114" s="178">
        <v>0</v>
      </c>
      <c r="L114" s="178">
        <f t="shared" si="9"/>
        <v>0</v>
      </c>
      <c r="M114" s="178">
        <v>0</v>
      </c>
      <c r="N114" s="180">
        <v>0</v>
      </c>
      <c r="O114" s="180">
        <v>0</v>
      </c>
    </row>
    <row r="115" spans="1:15" ht="15" hidden="1" customHeight="1" x14ac:dyDescent="0.3">
      <c r="B115" s="338"/>
      <c r="C115" s="175" t="s">
        <v>79</v>
      </c>
      <c r="D115" s="176" t="s">
        <v>79</v>
      </c>
      <c r="E115" s="177"/>
      <c r="F115" s="177"/>
      <c r="G115" s="177"/>
      <c r="H115" s="178">
        <v>0</v>
      </c>
      <c r="I115" s="178">
        <v>0</v>
      </c>
      <c r="J115" s="178">
        <v>0</v>
      </c>
      <c r="K115" s="178">
        <v>0</v>
      </c>
      <c r="L115" s="178">
        <f t="shared" si="9"/>
        <v>0</v>
      </c>
      <c r="M115" s="178">
        <v>0</v>
      </c>
      <c r="N115" s="180">
        <v>0</v>
      </c>
      <c r="O115" s="180">
        <v>0</v>
      </c>
    </row>
    <row r="116" spans="1:15" ht="15" hidden="1" customHeight="1" x14ac:dyDescent="0.3">
      <c r="B116" s="338"/>
      <c r="C116" s="175" t="s">
        <v>79</v>
      </c>
      <c r="D116" s="176" t="s">
        <v>79</v>
      </c>
      <c r="E116" s="177"/>
      <c r="F116" s="177"/>
      <c r="G116" s="177"/>
      <c r="H116" s="178">
        <v>0</v>
      </c>
      <c r="I116" s="178">
        <v>0</v>
      </c>
      <c r="J116" s="178">
        <v>0</v>
      </c>
      <c r="K116" s="178">
        <v>0</v>
      </c>
      <c r="L116" s="178">
        <f t="shared" si="9"/>
        <v>0</v>
      </c>
      <c r="M116" s="178">
        <v>0</v>
      </c>
      <c r="N116" s="180">
        <v>0</v>
      </c>
      <c r="O116" s="180">
        <v>0</v>
      </c>
    </row>
    <row r="117" spans="1:15" ht="15" hidden="1" customHeight="1" x14ac:dyDescent="0.3">
      <c r="B117" s="338"/>
      <c r="C117" s="175" t="s">
        <v>79</v>
      </c>
      <c r="D117" s="176" t="s">
        <v>79</v>
      </c>
      <c r="E117" s="177"/>
      <c r="F117" s="177"/>
      <c r="G117" s="177"/>
      <c r="H117" s="178">
        <v>0</v>
      </c>
      <c r="I117" s="178">
        <v>0</v>
      </c>
      <c r="J117" s="178">
        <v>0</v>
      </c>
      <c r="K117" s="178">
        <v>0</v>
      </c>
      <c r="L117" s="178">
        <f t="shared" si="9"/>
        <v>0</v>
      </c>
      <c r="M117" s="178">
        <v>0</v>
      </c>
      <c r="N117" s="180">
        <v>0</v>
      </c>
      <c r="O117" s="180">
        <v>0</v>
      </c>
    </row>
    <row r="118" spans="1:15" ht="15" hidden="1" customHeight="1" x14ac:dyDescent="0.3">
      <c r="B118" s="338"/>
      <c r="C118" s="175" t="s">
        <v>79</v>
      </c>
      <c r="D118" s="176" t="s">
        <v>79</v>
      </c>
      <c r="E118" s="177"/>
      <c r="F118" s="177"/>
      <c r="G118" s="177"/>
      <c r="H118" s="178">
        <v>0</v>
      </c>
      <c r="I118" s="178">
        <v>0</v>
      </c>
      <c r="J118" s="178">
        <v>0</v>
      </c>
      <c r="K118" s="178">
        <v>0</v>
      </c>
      <c r="L118" s="178">
        <f t="shared" si="9"/>
        <v>0</v>
      </c>
      <c r="M118" s="178">
        <v>0</v>
      </c>
      <c r="N118" s="180">
        <v>0</v>
      </c>
      <c r="O118" s="180">
        <v>0</v>
      </c>
    </row>
    <row r="119" spans="1:15" ht="15" hidden="1" customHeight="1" x14ac:dyDescent="0.3">
      <c r="B119" s="338"/>
      <c r="C119" s="175" t="s">
        <v>79</v>
      </c>
      <c r="D119" s="176" t="s">
        <v>79</v>
      </c>
      <c r="E119" s="177"/>
      <c r="F119" s="177"/>
      <c r="G119" s="177"/>
      <c r="H119" s="178">
        <v>0</v>
      </c>
      <c r="I119" s="178">
        <v>0</v>
      </c>
      <c r="J119" s="178">
        <v>0</v>
      </c>
      <c r="K119" s="178">
        <v>0</v>
      </c>
      <c r="L119" s="178">
        <f t="shared" si="9"/>
        <v>0</v>
      </c>
      <c r="M119" s="178">
        <v>0</v>
      </c>
      <c r="N119" s="180">
        <v>0</v>
      </c>
      <c r="O119" s="180">
        <v>0</v>
      </c>
    </row>
    <row r="120" spans="1:15" ht="15" hidden="1" customHeight="1" x14ac:dyDescent="0.3">
      <c r="B120" s="338"/>
      <c r="C120" s="175" t="s">
        <v>79</v>
      </c>
      <c r="D120" s="176" t="s">
        <v>79</v>
      </c>
      <c r="E120" s="177"/>
      <c r="F120" s="177"/>
      <c r="G120" s="177"/>
      <c r="H120" s="178">
        <v>0</v>
      </c>
      <c r="I120" s="178">
        <v>0</v>
      </c>
      <c r="J120" s="178">
        <v>0</v>
      </c>
      <c r="K120" s="178">
        <v>0</v>
      </c>
      <c r="L120" s="178">
        <f t="shared" si="9"/>
        <v>0</v>
      </c>
      <c r="M120" s="178">
        <v>0</v>
      </c>
      <c r="N120" s="180">
        <v>0</v>
      </c>
      <c r="O120" s="180">
        <v>0</v>
      </c>
    </row>
    <row r="121" spans="1:15" ht="15" hidden="1" customHeight="1" x14ac:dyDescent="0.3">
      <c r="B121" s="338"/>
      <c r="C121" s="175" t="s">
        <v>79</v>
      </c>
      <c r="D121" s="176" t="s">
        <v>79</v>
      </c>
      <c r="E121" s="177"/>
      <c r="F121" s="177"/>
      <c r="G121" s="177"/>
      <c r="H121" s="178">
        <v>0</v>
      </c>
      <c r="I121" s="178">
        <v>0</v>
      </c>
      <c r="J121" s="178">
        <v>0</v>
      </c>
      <c r="K121" s="178">
        <v>0</v>
      </c>
      <c r="L121" s="178">
        <f t="shared" si="9"/>
        <v>0</v>
      </c>
      <c r="M121" s="178">
        <v>0</v>
      </c>
      <c r="N121" s="180">
        <v>0</v>
      </c>
      <c r="O121" s="180">
        <v>0</v>
      </c>
    </row>
    <row r="122" spans="1:15" ht="15" hidden="1" customHeight="1" x14ac:dyDescent="0.3">
      <c r="B122" s="338"/>
      <c r="C122" s="175" t="s">
        <v>79</v>
      </c>
      <c r="D122" s="176" t="s">
        <v>79</v>
      </c>
      <c r="E122" s="177"/>
      <c r="F122" s="177"/>
      <c r="G122" s="177"/>
      <c r="H122" s="178">
        <v>0</v>
      </c>
      <c r="I122" s="178">
        <v>0</v>
      </c>
      <c r="J122" s="178">
        <v>0</v>
      </c>
      <c r="K122" s="178">
        <v>0</v>
      </c>
      <c r="L122" s="178">
        <f t="shared" si="9"/>
        <v>0</v>
      </c>
      <c r="M122" s="178">
        <v>0</v>
      </c>
      <c r="N122" s="180">
        <v>0</v>
      </c>
      <c r="O122" s="180">
        <v>0</v>
      </c>
    </row>
    <row r="123" spans="1:15" ht="15.75" hidden="1" customHeight="1" x14ac:dyDescent="0.3">
      <c r="B123" s="338"/>
      <c r="C123" s="175" t="s">
        <v>79</v>
      </c>
      <c r="D123" s="176" t="s">
        <v>79</v>
      </c>
      <c r="E123" s="177"/>
      <c r="F123" s="177"/>
      <c r="G123" s="177"/>
      <c r="H123" s="178">
        <v>0</v>
      </c>
      <c r="I123" s="178">
        <v>0</v>
      </c>
      <c r="J123" s="178">
        <v>0</v>
      </c>
      <c r="K123" s="178">
        <v>0</v>
      </c>
      <c r="L123" s="178">
        <f t="shared" si="9"/>
        <v>0</v>
      </c>
      <c r="M123" s="178">
        <v>0</v>
      </c>
      <c r="N123" s="180">
        <v>0</v>
      </c>
      <c r="O123" s="180">
        <v>0</v>
      </c>
    </row>
    <row r="124" spans="1:15" ht="15" hidden="1" customHeight="1" x14ac:dyDescent="0.3">
      <c r="B124" s="338"/>
      <c r="C124" s="175" t="s">
        <v>79</v>
      </c>
      <c r="D124" s="176" t="s">
        <v>79</v>
      </c>
      <c r="E124" s="177"/>
      <c r="F124" s="177"/>
      <c r="G124" s="177"/>
      <c r="H124" s="178">
        <v>0</v>
      </c>
      <c r="I124" s="178">
        <v>0</v>
      </c>
      <c r="J124" s="178">
        <v>0</v>
      </c>
      <c r="K124" s="178">
        <v>0</v>
      </c>
      <c r="L124" s="178">
        <f t="shared" si="9"/>
        <v>0</v>
      </c>
      <c r="M124" s="178">
        <v>0</v>
      </c>
      <c r="N124" s="180">
        <v>0</v>
      </c>
      <c r="O124" s="180">
        <v>0</v>
      </c>
    </row>
    <row r="125" spans="1:15" ht="15" hidden="1" customHeight="1" x14ac:dyDescent="0.3">
      <c r="B125" s="338"/>
      <c r="C125" s="175" t="s">
        <v>79</v>
      </c>
      <c r="D125" s="176" t="s">
        <v>79</v>
      </c>
      <c r="E125" s="177"/>
      <c r="F125" s="177"/>
      <c r="G125" s="177"/>
      <c r="H125" s="178">
        <v>0</v>
      </c>
      <c r="I125" s="178">
        <v>0</v>
      </c>
      <c r="J125" s="178">
        <v>0</v>
      </c>
      <c r="K125" s="178">
        <v>0</v>
      </c>
      <c r="L125" s="178">
        <f t="shared" si="9"/>
        <v>0</v>
      </c>
      <c r="M125" s="178">
        <v>0</v>
      </c>
      <c r="N125" s="180">
        <v>0</v>
      </c>
      <c r="O125" s="180">
        <v>0</v>
      </c>
    </row>
    <row r="126" spans="1:15" ht="15" hidden="1" customHeight="1" x14ac:dyDescent="0.3">
      <c r="B126" s="338"/>
      <c r="C126" s="194" t="s">
        <v>79</v>
      </c>
      <c r="D126" s="195" t="s">
        <v>79</v>
      </c>
      <c r="E126" s="181"/>
      <c r="F126" s="181"/>
      <c r="G126" s="181"/>
      <c r="H126" s="178">
        <v>0</v>
      </c>
      <c r="I126" s="178">
        <v>0</v>
      </c>
      <c r="J126" s="178">
        <v>0</v>
      </c>
      <c r="K126" s="178">
        <v>0</v>
      </c>
      <c r="L126" s="178">
        <f t="shared" si="9"/>
        <v>0</v>
      </c>
      <c r="M126" s="178">
        <v>0</v>
      </c>
      <c r="N126" s="180">
        <v>0</v>
      </c>
      <c r="O126" s="180">
        <v>0</v>
      </c>
    </row>
    <row r="127" spans="1:15" ht="15.75" customHeight="1" x14ac:dyDescent="0.3">
      <c r="B127" s="339"/>
      <c r="C127" s="196"/>
      <c r="D127" s="185"/>
      <c r="E127" s="185" t="s">
        <v>80</v>
      </c>
      <c r="F127" s="185"/>
      <c r="G127" s="185"/>
      <c r="H127" s="197">
        <f>+SUM(H44:H126)</f>
        <v>8023526</v>
      </c>
      <c r="I127" s="197">
        <f t="shared" ref="I127:O127" si="10">+SUM(I44:I126)</f>
        <v>0</v>
      </c>
      <c r="J127" s="197">
        <f t="shared" si="10"/>
        <v>2250346</v>
      </c>
      <c r="K127" s="197">
        <f t="shared" si="10"/>
        <v>844259.97999999986</v>
      </c>
      <c r="L127" s="197">
        <f t="shared" si="10"/>
        <v>1581729.88</v>
      </c>
      <c r="M127" s="197">
        <f t="shared" si="10"/>
        <v>640276</v>
      </c>
      <c r="N127" s="198">
        <f t="shared" si="10"/>
        <v>0</v>
      </c>
      <c r="O127" s="198">
        <f t="shared" si="10"/>
        <v>737469.90000000014</v>
      </c>
    </row>
    <row r="128" spans="1:15" s="57" customFormat="1" ht="18" x14ac:dyDescent="0.35">
      <c r="A128" s="62"/>
      <c r="N128" s="125"/>
    </row>
    <row r="129" spans="1:14" s="57" customFormat="1" ht="18" x14ac:dyDescent="0.35">
      <c r="A129" s="62"/>
      <c r="J129" s="199" t="s">
        <v>81</v>
      </c>
      <c r="K129" s="199"/>
      <c r="L129" s="199"/>
      <c r="M129" s="199"/>
      <c r="N129" s="125"/>
    </row>
    <row r="130" spans="1:14" ht="18" x14ac:dyDescent="0.35">
      <c r="B130" s="57"/>
      <c r="C130" s="57"/>
      <c r="D130" s="57"/>
      <c r="E130" s="57"/>
      <c r="F130" s="57"/>
      <c r="G130" s="57"/>
      <c r="H130" s="57"/>
      <c r="I130" s="57"/>
      <c r="J130" s="66"/>
      <c r="K130" s="66"/>
      <c r="L130" s="66"/>
      <c r="M130" s="66"/>
    </row>
    <row r="131" spans="1:14" ht="15" customHeight="1" x14ac:dyDescent="0.35">
      <c r="B131" s="57"/>
      <c r="C131" s="57"/>
      <c r="D131" s="57"/>
      <c r="E131" s="57"/>
      <c r="F131" s="57"/>
      <c r="G131" s="57"/>
      <c r="H131" s="57"/>
      <c r="I131" s="57"/>
      <c r="J131" s="66"/>
      <c r="K131" s="66"/>
      <c r="L131" s="66"/>
      <c r="M131" s="66"/>
    </row>
    <row r="132" spans="1:14" ht="15" customHeight="1" x14ac:dyDescent="0.35">
      <c r="B132" s="57"/>
      <c r="C132" s="57"/>
      <c r="D132" s="57"/>
      <c r="E132" s="57"/>
      <c r="F132" s="57"/>
      <c r="G132" s="57"/>
      <c r="H132" s="57"/>
      <c r="I132" s="57"/>
      <c r="J132" s="66"/>
      <c r="K132" s="66"/>
      <c r="L132" s="66"/>
      <c r="M132" s="66"/>
    </row>
    <row r="133" spans="1:14" ht="15" customHeight="1" x14ac:dyDescent="0.35">
      <c r="B133" s="57"/>
      <c r="C133" s="57"/>
      <c r="D133" s="57"/>
      <c r="E133" s="57"/>
      <c r="F133" s="57"/>
      <c r="G133" s="57"/>
      <c r="H133" s="57"/>
      <c r="I133" s="57"/>
      <c r="J133" s="303" t="s">
        <v>178</v>
      </c>
      <c r="K133" s="303"/>
      <c r="L133" s="303"/>
      <c r="M133" s="303"/>
    </row>
    <row r="134" spans="1:14" ht="15" customHeight="1" x14ac:dyDescent="0.3">
      <c r="J134" s="304" t="s">
        <v>179</v>
      </c>
      <c r="K134" s="304"/>
      <c r="L134" s="304"/>
      <c r="M134" s="304"/>
    </row>
    <row r="135" spans="1:14" ht="15" customHeight="1" x14ac:dyDescent="0.3">
      <c r="J135" s="88"/>
      <c r="K135" s="88"/>
      <c r="L135" s="88"/>
      <c r="M135" s="88"/>
    </row>
    <row r="136" spans="1:14" ht="15" customHeight="1" x14ac:dyDescent="0.3"/>
    <row r="137" spans="1:14" ht="15" customHeight="1" x14ac:dyDescent="0.3"/>
    <row r="138" spans="1:14" ht="15" customHeight="1" x14ac:dyDescent="0.3"/>
    <row r="139" spans="1:14" ht="15" customHeight="1" x14ac:dyDescent="0.3"/>
    <row r="140" spans="1:14" ht="15" customHeight="1" x14ac:dyDescent="0.3"/>
    <row r="141" spans="1:14" ht="15" customHeight="1" x14ac:dyDescent="0.3"/>
    <row r="142" spans="1:14" ht="15" customHeight="1" x14ac:dyDescent="0.3"/>
    <row r="143" spans="1:14" ht="15" customHeight="1" x14ac:dyDescent="0.3"/>
    <row r="144" spans="1:14" ht="15" customHeight="1" x14ac:dyDescent="0.3"/>
    <row r="145" s="131" customFormat="1" hidden="1" x14ac:dyDescent="0.3"/>
    <row r="146" s="131" customFormat="1" hidden="1" x14ac:dyDescent="0.3"/>
    <row r="147" s="131" customFormat="1" hidden="1" x14ac:dyDescent="0.3"/>
    <row r="148" s="131" customFormat="1" hidden="1" x14ac:dyDescent="0.3"/>
    <row r="149" s="131" customFormat="1" hidden="1" x14ac:dyDescent="0.3"/>
    <row r="150" s="131" customFormat="1" hidden="1" x14ac:dyDescent="0.3"/>
    <row r="151" s="131" customFormat="1" hidden="1" x14ac:dyDescent="0.3"/>
    <row r="152" s="131" customFormat="1" hidden="1" x14ac:dyDescent="0.3"/>
    <row r="153" s="131" customFormat="1" hidden="1" x14ac:dyDescent="0.3"/>
    <row r="154" s="131" customFormat="1" hidden="1" x14ac:dyDescent="0.3"/>
    <row r="155" s="131" customFormat="1" hidden="1" x14ac:dyDescent="0.3"/>
    <row r="156" s="131" customFormat="1" hidden="1" x14ac:dyDescent="0.3"/>
    <row r="157" s="131" customFormat="1" hidden="1" x14ac:dyDescent="0.3"/>
    <row r="158" s="131" customFormat="1" hidden="1" x14ac:dyDescent="0.3"/>
    <row r="159" s="131" customFormat="1" hidden="1" x14ac:dyDescent="0.3"/>
    <row r="160" s="131" customFormat="1" hidden="1" x14ac:dyDescent="0.3"/>
    <row r="161" s="131" customFormat="1" hidden="1" x14ac:dyDescent="0.3"/>
    <row r="162" s="131" customFormat="1" hidden="1" x14ac:dyDescent="0.3"/>
    <row r="163" s="131" customFormat="1" hidden="1" x14ac:dyDescent="0.3"/>
    <row r="164" s="131" customFormat="1" hidden="1" x14ac:dyDescent="0.3"/>
    <row r="165" s="131" customFormat="1" hidden="1" x14ac:dyDescent="0.3"/>
    <row r="166" s="131" customFormat="1" hidden="1" x14ac:dyDescent="0.3"/>
    <row r="167" s="131" customFormat="1" hidden="1" x14ac:dyDescent="0.3"/>
    <row r="168" s="131" customFormat="1" hidden="1" x14ac:dyDescent="0.3"/>
    <row r="169" s="131" customFormat="1" hidden="1" x14ac:dyDescent="0.3"/>
    <row r="170" s="131" customFormat="1" hidden="1" x14ac:dyDescent="0.3"/>
    <row r="171" s="131" customFormat="1" hidden="1" x14ac:dyDescent="0.3"/>
    <row r="172" s="131" customFormat="1" hidden="1" x14ac:dyDescent="0.3"/>
    <row r="173" s="131" customFormat="1" hidden="1" x14ac:dyDescent="0.3"/>
    <row r="174" s="131" customFormat="1" hidden="1" x14ac:dyDescent="0.3"/>
    <row r="175" s="131" customFormat="1" hidden="1" x14ac:dyDescent="0.3"/>
    <row r="176" s="131" customFormat="1" hidden="1" x14ac:dyDescent="0.3"/>
    <row r="177" s="131" customFormat="1" hidden="1" x14ac:dyDescent="0.3"/>
    <row r="178" s="131" customFormat="1" hidden="1" x14ac:dyDescent="0.3"/>
    <row r="179" s="131" customFormat="1" hidden="1" x14ac:dyDescent="0.3"/>
    <row r="180" s="131" customFormat="1" hidden="1" x14ac:dyDescent="0.3"/>
    <row r="181" s="131" customFormat="1" hidden="1" x14ac:dyDescent="0.3"/>
    <row r="182" s="131" customFormat="1" hidden="1" x14ac:dyDescent="0.3"/>
    <row r="183" s="131" customFormat="1" hidden="1" x14ac:dyDescent="0.3"/>
    <row r="184" s="131" customFormat="1" hidden="1" x14ac:dyDescent="0.3"/>
    <row r="185" s="131" customFormat="1" hidden="1" x14ac:dyDescent="0.3"/>
    <row r="186" s="131" customFormat="1" hidden="1" x14ac:dyDescent="0.3"/>
    <row r="187" s="131" customFormat="1" hidden="1" x14ac:dyDescent="0.3"/>
    <row r="188" s="131" customFormat="1" hidden="1" x14ac:dyDescent="0.3"/>
    <row r="189" s="131" customFormat="1" hidden="1" x14ac:dyDescent="0.3"/>
    <row r="190" s="131" customFormat="1" hidden="1" x14ac:dyDescent="0.3"/>
    <row r="191" s="131" customFormat="1" hidden="1" x14ac:dyDescent="0.3"/>
    <row r="192" s="131" customFormat="1" hidden="1" x14ac:dyDescent="0.3"/>
    <row r="193" s="131" customFormat="1" hidden="1" x14ac:dyDescent="0.3"/>
    <row r="194" s="131" customFormat="1" hidden="1" x14ac:dyDescent="0.3"/>
    <row r="195" s="131" customFormat="1" hidden="1" x14ac:dyDescent="0.3"/>
    <row r="196" s="131" customFormat="1" hidden="1" x14ac:dyDescent="0.3"/>
    <row r="197" s="131" customFormat="1" hidden="1" x14ac:dyDescent="0.3"/>
    <row r="198" s="131" customFormat="1" hidden="1" x14ac:dyDescent="0.3"/>
    <row r="199" s="131" customFormat="1" hidden="1" x14ac:dyDescent="0.3"/>
    <row r="200" s="131" customFormat="1" hidden="1" x14ac:dyDescent="0.3"/>
    <row r="201" s="131" customFormat="1" hidden="1" x14ac:dyDescent="0.3"/>
    <row r="202" s="131" customFormat="1" hidden="1" x14ac:dyDescent="0.3"/>
    <row r="203" s="131" customFormat="1" hidden="1" x14ac:dyDescent="0.3"/>
    <row r="204" s="131" customFormat="1" hidden="1" x14ac:dyDescent="0.3"/>
    <row r="205" s="131" customFormat="1" hidden="1" x14ac:dyDescent="0.3"/>
    <row r="206" s="131" customFormat="1" hidden="1" x14ac:dyDescent="0.3"/>
    <row r="207" s="131" customFormat="1" hidden="1" x14ac:dyDescent="0.3"/>
    <row r="208" s="131" customFormat="1" hidden="1" x14ac:dyDescent="0.3"/>
    <row r="209" s="131" customFormat="1" hidden="1" x14ac:dyDescent="0.3"/>
    <row r="210" s="131" customFormat="1" hidden="1" x14ac:dyDescent="0.3"/>
    <row r="211" s="131" customFormat="1" hidden="1" x14ac:dyDescent="0.3"/>
    <row r="212" s="131" customFormat="1" hidden="1" x14ac:dyDescent="0.3"/>
    <row r="213" s="131" customFormat="1" hidden="1" x14ac:dyDescent="0.3"/>
    <row r="214" s="131" customFormat="1" hidden="1" x14ac:dyDescent="0.3"/>
    <row r="215" s="131" customFormat="1" hidden="1" x14ac:dyDescent="0.3"/>
    <row r="216" s="131" customFormat="1" hidden="1" x14ac:dyDescent="0.3"/>
    <row r="217" s="131" customFormat="1" hidden="1" x14ac:dyDescent="0.3"/>
    <row r="218" s="131" customFormat="1" hidden="1" x14ac:dyDescent="0.3"/>
    <row r="219" s="131" customFormat="1" hidden="1" x14ac:dyDescent="0.3"/>
    <row r="220" s="131" customFormat="1" hidden="1" x14ac:dyDescent="0.3"/>
    <row r="221" s="131" customFormat="1" hidden="1" x14ac:dyDescent="0.3"/>
    <row r="222" s="131" customFormat="1" hidden="1" x14ac:dyDescent="0.3"/>
    <row r="223" s="131" customFormat="1" hidden="1" x14ac:dyDescent="0.3"/>
    <row r="224" s="131" customFormat="1" hidden="1" x14ac:dyDescent="0.3"/>
    <row r="225" s="131" customFormat="1" hidden="1" x14ac:dyDescent="0.3"/>
    <row r="226" s="131" customFormat="1" hidden="1" x14ac:dyDescent="0.3"/>
    <row r="227" s="131" customFormat="1" hidden="1" x14ac:dyDescent="0.3"/>
    <row r="228" s="131" customFormat="1" hidden="1" x14ac:dyDescent="0.3"/>
    <row r="229" s="131" customFormat="1" hidden="1" x14ac:dyDescent="0.3"/>
    <row r="230" s="131" customFormat="1" hidden="1" x14ac:dyDescent="0.3"/>
    <row r="231" s="131" customFormat="1" hidden="1" x14ac:dyDescent="0.3"/>
    <row r="232" s="131" customFormat="1" hidden="1" x14ac:dyDescent="0.3"/>
    <row r="233" s="131" customFormat="1" hidden="1" x14ac:dyDescent="0.3"/>
    <row r="234" s="131" customFormat="1" hidden="1" x14ac:dyDescent="0.3"/>
    <row r="235" s="131" customFormat="1" hidden="1" x14ac:dyDescent="0.3"/>
    <row r="236" s="131" customFormat="1" hidden="1" x14ac:dyDescent="0.3"/>
    <row r="237" s="131" customFormat="1" hidden="1" x14ac:dyDescent="0.3"/>
    <row r="238" s="131" customFormat="1" hidden="1" x14ac:dyDescent="0.3"/>
    <row r="239" s="131" customFormat="1" hidden="1" x14ac:dyDescent="0.3"/>
    <row r="240" s="131" customFormat="1" hidden="1" x14ac:dyDescent="0.3"/>
    <row r="241" s="131" customFormat="1" hidden="1" x14ac:dyDescent="0.3"/>
    <row r="242" s="131" customFormat="1" hidden="1" x14ac:dyDescent="0.3"/>
    <row r="243" s="131" customFormat="1" hidden="1" x14ac:dyDescent="0.3"/>
    <row r="244" s="131" customFormat="1" hidden="1" x14ac:dyDescent="0.3"/>
    <row r="245" s="131" customFormat="1" ht="15" hidden="1" customHeight="1" x14ac:dyDescent="0.3"/>
    <row r="246" s="131" customFormat="1" ht="15" hidden="1" customHeight="1" x14ac:dyDescent="0.3"/>
    <row r="247" s="131" customFormat="1" ht="15" hidden="1" customHeight="1" x14ac:dyDescent="0.3"/>
    <row r="248" s="131" customFormat="1" ht="15" hidden="1" customHeight="1" x14ac:dyDescent="0.3"/>
    <row r="249" s="131" customFormat="1" ht="15" hidden="1" customHeight="1" x14ac:dyDescent="0.3"/>
    <row r="250" s="131" customFormat="1" ht="15" hidden="1" customHeight="1" x14ac:dyDescent="0.3"/>
    <row r="251" s="131" customFormat="1" ht="15" hidden="1" customHeight="1" x14ac:dyDescent="0.3"/>
    <row r="252" s="131" customFormat="1" ht="15" hidden="1" customHeight="1" x14ac:dyDescent="0.3"/>
    <row r="253" s="131" customFormat="1" ht="15" hidden="1" customHeight="1" x14ac:dyDescent="0.3"/>
    <row r="254" s="131" customFormat="1" ht="15" hidden="1" customHeight="1" x14ac:dyDescent="0.3"/>
    <row r="255" s="131" customFormat="1" ht="15" hidden="1" customHeight="1" x14ac:dyDescent="0.3"/>
    <row r="256" s="131" customFormat="1" ht="15" hidden="1" customHeight="1" x14ac:dyDescent="0.3"/>
    <row r="257" s="131" customFormat="1" ht="15" hidden="1" customHeight="1" x14ac:dyDescent="0.3"/>
    <row r="258" s="131" customFormat="1" ht="15" hidden="1" customHeight="1" x14ac:dyDescent="0.3"/>
    <row r="259" s="131" customFormat="1" ht="15" hidden="1" customHeight="1" x14ac:dyDescent="0.3"/>
    <row r="260" s="131" customFormat="1" ht="15" hidden="1" customHeight="1" x14ac:dyDescent="0.3"/>
    <row r="261" s="131" customFormat="1" ht="15" hidden="1" customHeight="1" x14ac:dyDescent="0.3"/>
    <row r="262" s="131" customFormat="1" ht="15" hidden="1" customHeight="1" x14ac:dyDescent="0.3"/>
    <row r="263" s="131" customFormat="1" ht="15" hidden="1" customHeight="1" x14ac:dyDescent="0.3"/>
    <row r="264" s="131" customFormat="1" ht="15" hidden="1" customHeight="1" x14ac:dyDescent="0.3"/>
    <row r="265" s="131" customFormat="1" ht="15" hidden="1" customHeight="1" x14ac:dyDescent="0.3"/>
    <row r="266" s="131" customFormat="1" ht="15" hidden="1" customHeight="1" x14ac:dyDescent="0.3"/>
    <row r="267" s="131" customFormat="1" ht="15" hidden="1" customHeight="1" x14ac:dyDescent="0.3"/>
    <row r="268" s="131" customFormat="1" ht="15" hidden="1" customHeight="1" x14ac:dyDescent="0.3"/>
    <row r="269" s="131" customFormat="1" ht="15" hidden="1" customHeight="1" x14ac:dyDescent="0.3"/>
    <row r="270" s="131" customFormat="1" ht="15" hidden="1" customHeight="1" x14ac:dyDescent="0.3"/>
    <row r="271" s="131" customFormat="1" ht="15" hidden="1" customHeight="1" x14ac:dyDescent="0.3"/>
    <row r="272" s="131" customFormat="1" ht="15" hidden="1" customHeight="1" x14ac:dyDescent="0.3"/>
    <row r="273" s="131" customFormat="1" ht="15" hidden="1" customHeight="1" x14ac:dyDescent="0.3"/>
    <row r="274" s="131" customFormat="1" ht="15" hidden="1" customHeight="1" x14ac:dyDescent="0.3"/>
    <row r="275" s="131" customFormat="1" ht="15" hidden="1" customHeight="1" x14ac:dyDescent="0.3"/>
    <row r="276" s="131" customFormat="1" ht="15" hidden="1" customHeight="1" x14ac:dyDescent="0.3"/>
    <row r="277" s="131" customFormat="1" ht="15" hidden="1" customHeight="1" x14ac:dyDescent="0.3"/>
    <row r="278" s="131" customFormat="1" ht="15" hidden="1" customHeight="1" x14ac:dyDescent="0.3"/>
    <row r="279" s="131" customFormat="1" ht="15" hidden="1" customHeight="1" x14ac:dyDescent="0.3"/>
    <row r="280" s="131" customFormat="1" ht="15" hidden="1" customHeight="1" x14ac:dyDescent="0.3"/>
    <row r="281" s="131" customFormat="1" ht="15" hidden="1" customHeight="1" x14ac:dyDescent="0.3"/>
    <row r="282" s="131" customFormat="1" ht="15" hidden="1" customHeight="1" x14ac:dyDescent="0.3"/>
    <row r="283" s="131" customFormat="1" ht="15" hidden="1" customHeight="1" x14ac:dyDescent="0.3"/>
    <row r="284" s="131" customFormat="1" ht="15" hidden="1" customHeight="1" x14ac:dyDescent="0.3"/>
    <row r="285" s="131" customFormat="1" ht="15" hidden="1" customHeight="1" x14ac:dyDescent="0.3"/>
    <row r="286" s="131" customFormat="1" ht="15" hidden="1" customHeight="1" x14ac:dyDescent="0.3"/>
    <row r="287" s="131" customFormat="1" ht="15" hidden="1" customHeight="1" x14ac:dyDescent="0.3"/>
    <row r="288" s="131" customFormat="1" ht="15" hidden="1" customHeight="1" x14ac:dyDescent="0.3"/>
    <row r="289" s="131" customFormat="1" ht="15" hidden="1" customHeight="1" x14ac:dyDescent="0.3"/>
    <row r="290" s="131" customFormat="1" ht="15" hidden="1" customHeight="1" x14ac:dyDescent="0.3"/>
    <row r="291" s="131" customFormat="1" ht="15" hidden="1" customHeight="1" x14ac:dyDescent="0.3"/>
    <row r="292" s="131" customFormat="1" ht="15" hidden="1" customHeight="1" x14ac:dyDescent="0.3"/>
    <row r="293" s="131" customFormat="1" ht="15" hidden="1" customHeight="1" x14ac:dyDescent="0.3"/>
    <row r="294" s="131" customFormat="1" ht="15" hidden="1" customHeight="1" x14ac:dyDescent="0.3"/>
    <row r="295" s="131" customFormat="1" ht="15" hidden="1" customHeight="1" x14ac:dyDescent="0.3"/>
    <row r="296" s="131" customFormat="1" ht="15" hidden="1" customHeight="1" x14ac:dyDescent="0.3"/>
    <row r="297" s="131" customFormat="1" ht="15" hidden="1" customHeight="1" x14ac:dyDescent="0.3"/>
    <row r="298" s="131" customFormat="1" ht="15" hidden="1" customHeight="1" x14ac:dyDescent="0.3"/>
    <row r="299" s="131" customFormat="1" ht="15" hidden="1" customHeight="1" x14ac:dyDescent="0.3"/>
    <row r="300" s="131" customFormat="1" ht="15" hidden="1" customHeight="1" x14ac:dyDescent="0.3"/>
    <row r="301" s="131" customFormat="1" ht="15" hidden="1" customHeight="1" x14ac:dyDescent="0.3"/>
    <row r="302" s="131" customFormat="1" ht="15" hidden="1" customHeight="1" x14ac:dyDescent="0.3"/>
    <row r="303" s="131" customFormat="1" ht="15" hidden="1" customHeight="1" x14ac:dyDescent="0.3"/>
    <row r="304" s="131" customFormat="1" ht="15" hidden="1" customHeight="1" x14ac:dyDescent="0.3"/>
    <row r="305" s="131" customFormat="1" ht="15" hidden="1" customHeight="1" x14ac:dyDescent="0.3"/>
    <row r="306" s="131" customFormat="1" ht="15" hidden="1" customHeight="1" x14ac:dyDescent="0.3"/>
    <row r="307" s="131" customFormat="1" ht="15" hidden="1" customHeight="1" x14ac:dyDescent="0.3"/>
    <row r="308" s="131" customFormat="1" ht="15" hidden="1" customHeight="1" x14ac:dyDescent="0.3"/>
    <row r="309" s="131" customFormat="1" ht="15" hidden="1" customHeight="1" x14ac:dyDescent="0.3"/>
    <row r="310" s="131" customFormat="1" ht="15" hidden="1" customHeight="1" x14ac:dyDescent="0.3"/>
  </sheetData>
  <mergeCells count="15">
    <mergeCell ref="B32:B34"/>
    <mergeCell ref="B35:B37"/>
    <mergeCell ref="B38:B40"/>
    <mergeCell ref="B41:B43"/>
    <mergeCell ref="B44:B127"/>
    <mergeCell ref="I5:O10"/>
    <mergeCell ref="C14:C15"/>
    <mergeCell ref="M14:M15"/>
    <mergeCell ref="N14:N15"/>
    <mergeCell ref="B23:O23"/>
    <mergeCell ref="J133:M133"/>
    <mergeCell ref="J134:M134"/>
    <mergeCell ref="C24:E24"/>
    <mergeCell ref="H24:J24"/>
    <mergeCell ref="M24:O24"/>
  </mergeCells>
  <conditionalFormatting sqref="M16:M20">
    <cfRule type="cellIs" dxfId="2" priority="2" operator="greaterThan">
      <formula>1</formula>
    </cfRule>
  </conditionalFormatting>
  <conditionalFormatting sqref="N16:N20">
    <cfRule type="expression" dxfId="1" priority="1">
      <formula>N16&lt;0</formula>
    </cfRule>
  </conditionalFormatting>
  <dataValidations count="3">
    <dataValidation showInputMessage="1" showErrorMessage="1" sqref="F6" xr:uid="{00000000-0002-0000-0200-000000000000}"/>
    <dataValidation type="decimal" allowBlank="1" showInputMessage="1" showErrorMessage="1" error="No se permiten montos negativos. Corregir." sqref="N32:O127" xr:uid="{00000000-0002-0000-0200-000001000000}">
      <formula1>0</formula1>
      <formula2>180000000</formula2>
    </dataValidation>
    <dataValidation type="list" showInputMessage="1" showErrorMessage="1" sqref="G6:G7 F7" xr:uid="{00000000-0002-0000-0200-000002000000}">
      <formula1>Mes</formula1>
    </dataValidation>
  </dataValidations>
  <printOptions horizontalCentered="1"/>
  <pageMargins left="0.70866141732283472" right="0.70866141732283472" top="0.74803149606299213" bottom="0.74803149606299213" header="0.31496062992125984" footer="0.31496062992125984"/>
  <pageSetup scale="36" fitToHeight="5"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7">
    <pageSetUpPr fitToPage="1"/>
  </sheetPr>
  <dimension ref="A1:N183"/>
  <sheetViews>
    <sheetView showGridLines="0" topLeftCell="A4" zoomScale="115" zoomScaleNormal="115" workbookViewId="0">
      <selection activeCell="A38" sqref="A38"/>
    </sheetView>
  </sheetViews>
  <sheetFormatPr baseColWidth="10" defaultColWidth="5.7109375" defaultRowHeight="15" zeroHeight="1" x14ac:dyDescent="0.3"/>
  <cols>
    <col min="1" max="1" width="5" style="203" customWidth="1"/>
    <col min="2" max="2" width="7" style="55" customWidth="1"/>
    <col min="3" max="3" width="67.5703125" style="55" customWidth="1"/>
    <col min="4" max="5" width="19.5703125" style="55" customWidth="1"/>
    <col min="6" max="6" width="19.5703125" style="55" hidden="1" customWidth="1"/>
    <col min="7" max="12" width="19.5703125" style="55" customWidth="1"/>
    <col min="13" max="15" width="5.7109375" style="55" customWidth="1"/>
    <col min="16" max="16384" width="5.7109375" style="55"/>
  </cols>
  <sheetData>
    <row r="1" spans="1:14" s="57" customFormat="1" ht="24" x14ac:dyDescent="0.35">
      <c r="A1" s="200"/>
      <c r="B1" s="133" t="s">
        <v>0</v>
      </c>
      <c r="C1" s="133"/>
      <c r="D1" s="133"/>
      <c r="E1" s="133"/>
      <c r="F1" s="133"/>
      <c r="G1" s="133"/>
      <c r="H1" s="133"/>
      <c r="I1" s="133"/>
      <c r="J1" s="133"/>
      <c r="K1" s="133"/>
      <c r="L1" s="133"/>
    </row>
    <row r="2" spans="1:14" s="57" customFormat="1" ht="24.75" customHeight="1" x14ac:dyDescent="0.35">
      <c r="A2" s="200"/>
    </row>
    <row r="3" spans="1:14" s="57" customFormat="1" ht="21.75" customHeight="1" x14ac:dyDescent="0.35">
      <c r="A3" s="200"/>
      <c r="B3" s="201" t="s">
        <v>82</v>
      </c>
      <c r="C3" s="201"/>
      <c r="D3" s="201"/>
      <c r="E3" s="201"/>
      <c r="F3" s="201"/>
      <c r="G3" s="201"/>
      <c r="H3" s="201"/>
      <c r="I3" s="201"/>
      <c r="J3" s="201"/>
      <c r="K3" s="201"/>
      <c r="L3" s="201"/>
    </row>
    <row r="4" spans="1:14" s="57" customFormat="1" ht="23.25" customHeight="1" x14ac:dyDescent="0.35">
      <c r="A4" s="200"/>
      <c r="B4" s="59"/>
      <c r="C4" s="59"/>
      <c r="D4" s="59"/>
      <c r="E4" s="59"/>
      <c r="F4" s="59"/>
      <c r="G4" s="59"/>
      <c r="H4" s="59"/>
      <c r="I4" s="59"/>
      <c r="J4" s="59"/>
      <c r="K4" s="59"/>
      <c r="L4" s="59"/>
    </row>
    <row r="5" spans="1:14" s="57" customFormat="1" ht="23.25" customHeight="1" x14ac:dyDescent="0.35">
      <c r="A5" s="200"/>
      <c r="C5" s="17" t="s">
        <v>6</v>
      </c>
      <c r="D5" s="17" t="s">
        <v>7</v>
      </c>
      <c r="E5" s="17"/>
      <c r="G5" s="202" t="s">
        <v>15</v>
      </c>
      <c r="H5" s="201"/>
      <c r="I5" s="201"/>
      <c r="J5" s="201"/>
      <c r="K5" s="201"/>
      <c r="L5" s="201"/>
    </row>
    <row r="6" spans="1:14" s="57" customFormat="1" ht="23.25" customHeight="1" x14ac:dyDescent="0.35">
      <c r="A6" s="200"/>
      <c r="B6" s="12"/>
      <c r="C6" s="17" t="s">
        <v>177</v>
      </c>
      <c r="D6" s="17" t="s">
        <v>8</v>
      </c>
      <c r="E6" s="17"/>
      <c r="G6" s="343" t="s">
        <v>83</v>
      </c>
      <c r="H6" s="343"/>
      <c r="I6" s="343"/>
      <c r="J6" s="343"/>
      <c r="K6" s="343"/>
      <c r="L6" s="343"/>
    </row>
    <row r="7" spans="1:14" s="57" customFormat="1" ht="23.25" customHeight="1" x14ac:dyDescent="0.35">
      <c r="A7" s="200"/>
      <c r="B7" s="12"/>
      <c r="C7" s="63" t="s">
        <v>13</v>
      </c>
      <c r="D7" s="17"/>
      <c r="E7" s="17"/>
      <c r="G7" s="343"/>
      <c r="H7" s="343"/>
      <c r="I7" s="343"/>
      <c r="J7" s="343"/>
      <c r="K7" s="343"/>
      <c r="L7" s="343"/>
    </row>
    <row r="8" spans="1:14" ht="18.75" x14ac:dyDescent="0.35">
      <c r="B8" s="67"/>
      <c r="C8" s="67"/>
      <c r="D8" s="67"/>
      <c r="E8" s="67"/>
      <c r="G8" s="343"/>
      <c r="H8" s="343"/>
      <c r="I8" s="343"/>
      <c r="J8" s="343"/>
      <c r="K8" s="343"/>
      <c r="L8" s="343"/>
      <c r="M8" s="140"/>
      <c r="N8" s="140"/>
    </row>
    <row r="9" spans="1:14" x14ac:dyDescent="0.3">
      <c r="C9" s="204"/>
    </row>
    <row r="10" spans="1:14" ht="23.25" customHeight="1" x14ac:dyDescent="0.3">
      <c r="B10" s="205" t="s">
        <v>116</v>
      </c>
      <c r="C10" s="206"/>
      <c r="D10" s="207"/>
      <c r="E10" s="207"/>
      <c r="F10" s="207"/>
      <c r="G10" s="207"/>
      <c r="H10" s="207"/>
      <c r="I10" s="207"/>
    </row>
    <row r="11" spans="1:14" x14ac:dyDescent="0.3"/>
    <row r="12" spans="1:14" ht="42.75" customHeight="1" x14ac:dyDescent="0.3">
      <c r="A12" s="208" t="s">
        <v>84</v>
      </c>
      <c r="B12" s="209" t="s">
        <v>85</v>
      </c>
      <c r="C12" s="209" t="s">
        <v>86</v>
      </c>
      <c r="D12" s="210" t="s">
        <v>49</v>
      </c>
      <c r="E12" s="211"/>
      <c r="F12" s="212"/>
      <c r="G12" s="210" t="s">
        <v>87</v>
      </c>
      <c r="H12" s="209" t="s">
        <v>88</v>
      </c>
      <c r="I12" s="213" t="s">
        <v>89</v>
      </c>
      <c r="J12" s="110"/>
      <c r="K12" s="110"/>
      <c r="L12" s="110"/>
      <c r="M12" s="110"/>
    </row>
    <row r="13" spans="1:14" ht="15" customHeight="1" x14ac:dyDescent="0.3">
      <c r="A13" s="214"/>
      <c r="B13" s="215">
        <v>134</v>
      </c>
      <c r="C13" s="216" t="s">
        <v>117</v>
      </c>
      <c r="D13" s="217" t="s">
        <v>55</v>
      </c>
      <c r="E13" s="218"/>
      <c r="F13" s="219"/>
      <c r="G13" s="220">
        <v>141</v>
      </c>
      <c r="H13" s="221">
        <v>88</v>
      </c>
      <c r="I13" s="222">
        <f t="shared" ref="I13:I22" si="0">+IFERROR(H13/G13,0)</f>
        <v>0.62411347517730498</v>
      </c>
      <c r="J13" s="110"/>
      <c r="K13" s="110"/>
      <c r="L13" s="223">
        <v>5000</v>
      </c>
      <c r="M13" s="110"/>
    </row>
    <row r="14" spans="1:14" x14ac:dyDescent="0.3">
      <c r="A14" s="214"/>
      <c r="B14" s="215">
        <v>135</v>
      </c>
      <c r="C14" s="216" t="s">
        <v>118</v>
      </c>
      <c r="D14" s="217" t="s">
        <v>55</v>
      </c>
      <c r="E14" s="218"/>
      <c r="F14" s="219"/>
      <c r="G14" s="220">
        <v>0</v>
      </c>
      <c r="H14" s="221">
        <v>0</v>
      </c>
      <c r="I14" s="222">
        <f t="shared" si="0"/>
        <v>0</v>
      </c>
      <c r="J14" s="110"/>
      <c r="K14" s="110"/>
      <c r="L14" s="223">
        <v>5000</v>
      </c>
      <c r="M14" s="110"/>
    </row>
    <row r="15" spans="1:14" ht="30.75" customHeight="1" x14ac:dyDescent="0.3">
      <c r="A15" s="214"/>
      <c r="B15" s="215">
        <v>140</v>
      </c>
      <c r="C15" s="216" t="s">
        <v>119</v>
      </c>
      <c r="D15" s="217" t="s">
        <v>55</v>
      </c>
      <c r="E15" s="218"/>
      <c r="F15" s="219"/>
      <c r="G15" s="220">
        <v>32</v>
      </c>
      <c r="H15" s="221">
        <v>24</v>
      </c>
      <c r="I15" s="222">
        <f t="shared" si="0"/>
        <v>0.75</v>
      </c>
      <c r="J15" s="110"/>
      <c r="K15" s="110"/>
      <c r="L15" s="223"/>
      <c r="M15" s="110"/>
    </row>
    <row r="16" spans="1:14" ht="15" customHeight="1" x14ac:dyDescent="0.3">
      <c r="A16" s="214"/>
      <c r="B16" s="215">
        <v>137</v>
      </c>
      <c r="C16" s="216" t="s">
        <v>90</v>
      </c>
      <c r="D16" s="217" t="s">
        <v>122</v>
      </c>
      <c r="E16" s="218"/>
      <c r="F16" s="219"/>
      <c r="G16" s="220">
        <v>12</v>
      </c>
      <c r="H16" s="221">
        <v>6</v>
      </c>
      <c r="I16" s="222">
        <f t="shared" si="0"/>
        <v>0.5</v>
      </c>
      <c r="J16" s="110"/>
      <c r="K16" s="110"/>
      <c r="L16" s="223"/>
      <c r="M16" s="110"/>
    </row>
    <row r="17" spans="1:13" ht="15" customHeight="1" x14ac:dyDescent="0.3">
      <c r="A17" s="214"/>
      <c r="B17" s="215">
        <v>138</v>
      </c>
      <c r="C17" s="216" t="s">
        <v>120</v>
      </c>
      <c r="D17" s="217" t="s">
        <v>122</v>
      </c>
      <c r="E17" s="218"/>
      <c r="F17" s="219"/>
      <c r="G17" s="220">
        <v>0</v>
      </c>
      <c r="H17" s="221">
        <v>0</v>
      </c>
      <c r="I17" s="222">
        <f t="shared" si="0"/>
        <v>0</v>
      </c>
      <c r="J17" s="110"/>
      <c r="K17" s="110"/>
      <c r="L17" s="223"/>
      <c r="M17" s="110"/>
    </row>
    <row r="18" spans="1:13" ht="15" customHeight="1" x14ac:dyDescent="0.3">
      <c r="A18" s="214"/>
      <c r="B18" s="215">
        <v>142</v>
      </c>
      <c r="C18" s="216" t="s">
        <v>121</v>
      </c>
      <c r="D18" s="217" t="s">
        <v>122</v>
      </c>
      <c r="E18" s="218"/>
      <c r="F18" s="219"/>
      <c r="G18" s="220">
        <v>0</v>
      </c>
      <c r="H18" s="221">
        <v>0</v>
      </c>
      <c r="I18" s="222">
        <f t="shared" si="0"/>
        <v>0</v>
      </c>
      <c r="J18" s="110"/>
      <c r="K18" s="110"/>
      <c r="L18" s="223"/>
      <c r="M18" s="110"/>
    </row>
    <row r="19" spans="1:13" x14ac:dyDescent="0.3">
      <c r="A19" s="214"/>
      <c r="B19" s="215">
        <v>136</v>
      </c>
      <c r="C19" s="224" t="s">
        <v>123</v>
      </c>
      <c r="D19" s="217" t="s">
        <v>59</v>
      </c>
      <c r="E19" s="218"/>
      <c r="F19" s="219"/>
      <c r="G19" s="220">
        <v>40</v>
      </c>
      <c r="H19" s="221">
        <v>21</v>
      </c>
      <c r="I19" s="222">
        <f t="shared" si="0"/>
        <v>0.52500000000000002</v>
      </c>
      <c r="J19" s="110"/>
      <c r="K19" s="110"/>
      <c r="L19" s="223"/>
      <c r="M19" s="110"/>
    </row>
    <row r="20" spans="1:13" x14ac:dyDescent="0.3">
      <c r="A20" s="214"/>
      <c r="B20" s="215">
        <v>139</v>
      </c>
      <c r="C20" s="216" t="s">
        <v>124</v>
      </c>
      <c r="D20" s="217" t="s">
        <v>59</v>
      </c>
      <c r="E20" s="218"/>
      <c r="F20" s="219"/>
      <c r="G20" s="220">
        <v>23</v>
      </c>
      <c r="H20" s="221">
        <v>17</v>
      </c>
      <c r="I20" s="222">
        <f t="shared" si="0"/>
        <v>0.73913043478260865</v>
      </c>
      <c r="J20" s="110"/>
      <c r="K20" s="110"/>
      <c r="L20" s="223">
        <v>5000</v>
      </c>
      <c r="M20" s="110"/>
    </row>
    <row r="21" spans="1:13" ht="15" customHeight="1" x14ac:dyDescent="0.3">
      <c r="A21" s="214"/>
      <c r="B21" s="215">
        <v>141</v>
      </c>
      <c r="C21" s="216" t="s">
        <v>125</v>
      </c>
      <c r="D21" s="217" t="s">
        <v>126</v>
      </c>
      <c r="E21" s="218"/>
      <c r="F21" s="219"/>
      <c r="G21" s="220">
        <v>74</v>
      </c>
      <c r="H21" s="221">
        <v>59</v>
      </c>
      <c r="I21" s="222">
        <f t="shared" si="0"/>
        <v>0.79729729729729726</v>
      </c>
      <c r="J21" s="110"/>
      <c r="K21" s="110"/>
      <c r="L21" s="223">
        <v>5000</v>
      </c>
      <c r="M21" s="110"/>
    </row>
    <row r="22" spans="1:13" x14ac:dyDescent="0.3">
      <c r="A22" s="225"/>
      <c r="B22" s="226"/>
      <c r="C22" s="227"/>
      <c r="D22" s="228"/>
      <c r="E22" s="228"/>
      <c r="F22" s="228"/>
      <c r="G22" s="229">
        <f>SUM(G13:G21)</f>
        <v>322</v>
      </c>
      <c r="H22" s="229">
        <f>SUM(H13:H21)</f>
        <v>215</v>
      </c>
      <c r="I22" s="230">
        <f t="shared" si="0"/>
        <v>0.66770186335403725</v>
      </c>
      <c r="J22" s="110"/>
      <c r="K22" s="110"/>
      <c r="L22" s="110"/>
      <c r="M22" s="110"/>
    </row>
    <row r="23" spans="1:13" x14ac:dyDescent="0.3">
      <c r="C23" s="231"/>
      <c r="D23" s="231"/>
      <c r="E23" s="231"/>
      <c r="F23" s="231"/>
      <c r="G23" s="231"/>
      <c r="H23" s="231"/>
      <c r="I23" s="231"/>
      <c r="J23" s="231"/>
      <c r="K23" s="231"/>
    </row>
    <row r="24" spans="1:13" ht="15.75" x14ac:dyDescent="0.3">
      <c r="C24" s="232"/>
      <c r="D24" s="232"/>
      <c r="E24" s="232"/>
      <c r="F24" s="232"/>
      <c r="G24" s="232"/>
      <c r="H24" s="232"/>
      <c r="I24" s="232"/>
      <c r="J24" s="232"/>
      <c r="K24" s="232"/>
      <c r="L24" s="203"/>
    </row>
    <row r="25" spans="1:13" x14ac:dyDescent="0.3"/>
    <row r="26" spans="1:13" ht="20.25" customHeight="1" x14ac:dyDescent="0.3">
      <c r="B26" s="201" t="s">
        <v>91</v>
      </c>
      <c r="C26" s="201"/>
      <c r="D26" s="201"/>
      <c r="E26" s="201"/>
      <c r="F26" s="201"/>
      <c r="G26" s="201"/>
      <c r="H26" s="201"/>
      <c r="I26" s="201"/>
      <c r="J26" s="201"/>
      <c r="K26" s="201"/>
      <c r="L26" s="201"/>
    </row>
    <row r="27" spans="1:13" x14ac:dyDescent="0.3"/>
    <row r="28" spans="1:13" ht="24" x14ac:dyDescent="0.3">
      <c r="B28" s="202"/>
      <c r="C28" s="202" t="s">
        <v>15</v>
      </c>
      <c r="D28" s="201"/>
      <c r="E28" s="201"/>
      <c r="F28" s="201"/>
      <c r="G28" s="201"/>
      <c r="H28" s="201"/>
      <c r="I28" s="201"/>
      <c r="J28" s="201"/>
      <c r="K28" s="201"/>
      <c r="L28" s="201"/>
    </row>
    <row r="29" spans="1:13" ht="15" customHeight="1" x14ac:dyDescent="0.3">
      <c r="B29" s="344" t="s">
        <v>92</v>
      </c>
      <c r="C29" s="345"/>
      <c r="D29" s="345"/>
      <c r="E29" s="345"/>
      <c r="F29" s="345"/>
      <c r="G29" s="345"/>
      <c r="H29" s="345"/>
      <c r="I29" s="345"/>
      <c r="J29" s="345"/>
      <c r="K29" s="345"/>
      <c r="L29" s="345"/>
    </row>
    <row r="30" spans="1:13" ht="15" customHeight="1" x14ac:dyDescent="0.3">
      <c r="B30" s="345"/>
      <c r="C30" s="345"/>
      <c r="D30" s="345"/>
      <c r="E30" s="345"/>
      <c r="F30" s="345"/>
      <c r="G30" s="345"/>
      <c r="H30" s="345"/>
      <c r="I30" s="345"/>
      <c r="J30" s="345"/>
      <c r="K30" s="345"/>
      <c r="L30" s="345"/>
    </row>
    <row r="31" spans="1:13" ht="15" customHeight="1" x14ac:dyDescent="0.3">
      <c r="B31" s="345"/>
      <c r="C31" s="345"/>
      <c r="D31" s="345"/>
      <c r="E31" s="345"/>
      <c r="F31" s="345"/>
      <c r="G31" s="345"/>
      <c r="H31" s="345"/>
      <c r="I31" s="345"/>
      <c r="J31" s="345"/>
      <c r="K31" s="345"/>
      <c r="L31" s="345"/>
    </row>
    <row r="32" spans="1:13" ht="15" customHeight="1" x14ac:dyDescent="0.3">
      <c r="B32" s="345"/>
      <c r="C32" s="345"/>
      <c r="D32" s="345"/>
      <c r="E32" s="345"/>
      <c r="F32" s="345"/>
      <c r="G32" s="345"/>
      <c r="H32" s="345"/>
      <c r="I32" s="345"/>
      <c r="J32" s="345"/>
      <c r="K32" s="345"/>
      <c r="L32" s="345"/>
    </row>
    <row r="33" spans="1:13" ht="15" customHeight="1" x14ac:dyDescent="0.3">
      <c r="B33" s="345"/>
      <c r="C33" s="345"/>
      <c r="D33" s="345"/>
      <c r="E33" s="345"/>
      <c r="F33" s="345"/>
      <c r="G33" s="345"/>
      <c r="H33" s="345"/>
      <c r="I33" s="345"/>
      <c r="J33" s="345"/>
      <c r="K33" s="345"/>
      <c r="L33" s="345"/>
    </row>
    <row r="34" spans="1:13" ht="15" customHeight="1" x14ac:dyDescent="0.3">
      <c r="B34" s="345"/>
      <c r="C34" s="345"/>
      <c r="D34" s="345"/>
      <c r="E34" s="345"/>
      <c r="F34" s="345"/>
      <c r="G34" s="345"/>
      <c r="H34" s="345"/>
      <c r="I34" s="345"/>
      <c r="J34" s="345"/>
      <c r="K34" s="345"/>
      <c r="L34" s="345"/>
    </row>
    <row r="35" spans="1:13" ht="18" x14ac:dyDescent="0.3">
      <c r="B35" s="233"/>
      <c r="C35" s="234"/>
      <c r="D35" s="234"/>
      <c r="E35" s="234"/>
      <c r="F35" s="234"/>
      <c r="G35" s="234"/>
      <c r="H35" s="234"/>
      <c r="I35" s="234"/>
      <c r="J35" s="234"/>
      <c r="K35" s="234"/>
      <c r="L35" s="234"/>
    </row>
    <row r="36" spans="1:13" ht="15.75" customHeight="1" x14ac:dyDescent="0.3">
      <c r="B36" s="233"/>
      <c r="C36" s="233"/>
      <c r="D36" s="233"/>
      <c r="E36" s="233"/>
      <c r="F36" s="233"/>
      <c r="G36" s="233"/>
      <c r="H36" s="233"/>
      <c r="I36" s="233"/>
      <c r="J36" s="233"/>
      <c r="K36" s="233"/>
      <c r="L36" s="233"/>
    </row>
    <row r="37" spans="1:13" ht="32.25" customHeight="1" x14ac:dyDescent="0.3">
      <c r="C37" s="346" t="s">
        <v>51</v>
      </c>
      <c r="D37" s="235" t="s">
        <v>33</v>
      </c>
      <c r="E37" s="235"/>
      <c r="F37" s="235"/>
      <c r="G37" s="235"/>
      <c r="H37" s="236" t="s">
        <v>34</v>
      </c>
      <c r="I37" s="235"/>
      <c r="J37" s="237"/>
      <c r="K37" s="348" t="s">
        <v>35</v>
      </c>
      <c r="L37" s="348" t="s">
        <v>93</v>
      </c>
    </row>
    <row r="38" spans="1:13" s="100" customFormat="1" ht="54" x14ac:dyDescent="0.3">
      <c r="A38" s="238"/>
      <c r="B38" s="55"/>
      <c r="C38" s="347"/>
      <c r="D38" s="239" t="s">
        <v>38</v>
      </c>
      <c r="E38" s="239" t="s">
        <v>39</v>
      </c>
      <c r="F38" s="239" t="s">
        <v>94</v>
      </c>
      <c r="G38" s="239" t="s">
        <v>40</v>
      </c>
      <c r="H38" s="240" t="s">
        <v>52</v>
      </c>
      <c r="I38" s="240" t="s">
        <v>53</v>
      </c>
      <c r="J38" s="241" t="s">
        <v>54</v>
      </c>
      <c r="K38" s="349"/>
      <c r="L38" s="349"/>
    </row>
    <row r="39" spans="1:13" ht="36" x14ac:dyDescent="0.3">
      <c r="B39" s="100"/>
      <c r="C39" s="242" t="s">
        <v>95</v>
      </c>
      <c r="D39" s="243">
        <v>196304</v>
      </c>
      <c r="E39" s="243">
        <v>55033</v>
      </c>
      <c r="F39" s="244"/>
      <c r="G39" s="243">
        <v>36220</v>
      </c>
      <c r="H39" s="243">
        <v>15540</v>
      </c>
      <c r="I39" s="245">
        <v>0</v>
      </c>
      <c r="J39" s="245">
        <v>55033</v>
      </c>
      <c r="K39" s="246">
        <f>+IFERROR((F39+J39)/D39,0)</f>
        <v>0.28034579020295053</v>
      </c>
      <c r="L39" s="243">
        <f>+E39-F39-J39</f>
        <v>0</v>
      </c>
    </row>
    <row r="40" spans="1:13" x14ac:dyDescent="0.3">
      <c r="K40" s="247"/>
    </row>
    <row r="41" spans="1:13" x14ac:dyDescent="0.3">
      <c r="C41" s="110"/>
      <c r="D41" s="110"/>
      <c r="E41" s="110"/>
      <c r="F41" s="110"/>
      <c r="G41" s="110"/>
      <c r="H41" s="110"/>
      <c r="I41" s="110"/>
      <c r="J41" s="110"/>
      <c r="K41" s="248"/>
      <c r="L41" s="110"/>
    </row>
    <row r="42" spans="1:13" x14ac:dyDescent="0.3">
      <c r="C42" s="110"/>
      <c r="D42" s="110"/>
      <c r="E42" s="110"/>
      <c r="F42" s="110"/>
      <c r="G42" s="110"/>
      <c r="H42" s="110"/>
      <c r="I42" s="110"/>
      <c r="J42" s="110"/>
      <c r="K42" s="248"/>
      <c r="L42" s="110"/>
    </row>
    <row r="43" spans="1:13" ht="21" customHeight="1" x14ac:dyDescent="0.3">
      <c r="B43" s="249" t="s">
        <v>96</v>
      </c>
      <c r="C43" s="250"/>
      <c r="D43" s="250"/>
      <c r="E43" s="250"/>
      <c r="F43" s="250"/>
      <c r="G43" s="250"/>
      <c r="H43" s="250"/>
      <c r="I43" s="250"/>
      <c r="J43" s="250"/>
      <c r="K43" s="250"/>
      <c r="L43" s="251"/>
    </row>
    <row r="44" spans="1:13" ht="26.25" customHeight="1" x14ac:dyDescent="0.3">
      <c r="B44" s="252">
        <v>1</v>
      </c>
      <c r="C44" s="340"/>
      <c r="D44" s="341"/>
      <c r="E44" s="341"/>
      <c r="F44" s="341"/>
      <c r="G44" s="341"/>
      <c r="H44" s="341"/>
      <c r="I44" s="341"/>
      <c r="J44" s="341"/>
      <c r="K44" s="341"/>
      <c r="L44" s="342"/>
      <c r="M44" s="88"/>
    </row>
    <row r="45" spans="1:13" ht="26.25" customHeight="1" x14ac:dyDescent="0.3">
      <c r="B45" s="253">
        <v>2</v>
      </c>
      <c r="C45" s="340"/>
      <c r="D45" s="341"/>
      <c r="E45" s="341"/>
      <c r="F45" s="341"/>
      <c r="G45" s="341"/>
      <c r="H45" s="341"/>
      <c r="I45" s="341"/>
      <c r="J45" s="341"/>
      <c r="K45" s="341"/>
      <c r="L45" s="342"/>
      <c r="M45" s="88"/>
    </row>
    <row r="46" spans="1:13" ht="26.25" customHeight="1" x14ac:dyDescent="0.3">
      <c r="B46" s="253">
        <v>3</v>
      </c>
      <c r="C46" s="340"/>
      <c r="D46" s="341"/>
      <c r="E46" s="341"/>
      <c r="F46" s="341"/>
      <c r="G46" s="341"/>
      <c r="H46" s="341"/>
      <c r="I46" s="341"/>
      <c r="J46" s="341"/>
      <c r="K46" s="341"/>
      <c r="L46" s="342"/>
      <c r="M46" s="88"/>
    </row>
    <row r="47" spans="1:13" ht="26.25" customHeight="1" x14ac:dyDescent="0.3">
      <c r="B47" s="253">
        <v>4</v>
      </c>
      <c r="C47" s="340"/>
      <c r="D47" s="341"/>
      <c r="E47" s="341"/>
      <c r="F47" s="341"/>
      <c r="G47" s="341"/>
      <c r="H47" s="341"/>
      <c r="I47" s="341"/>
      <c r="J47" s="341"/>
      <c r="K47" s="341"/>
      <c r="L47" s="342"/>
      <c r="M47" s="88"/>
    </row>
    <row r="48" spans="1:13" ht="26.25" customHeight="1" x14ac:dyDescent="0.3">
      <c r="B48" s="253">
        <v>5</v>
      </c>
      <c r="C48" s="340"/>
      <c r="D48" s="341"/>
      <c r="E48" s="341"/>
      <c r="F48" s="341"/>
      <c r="G48" s="341"/>
      <c r="H48" s="341"/>
      <c r="I48" s="341"/>
      <c r="J48" s="341"/>
      <c r="K48" s="341"/>
      <c r="L48" s="342"/>
      <c r="M48" s="88"/>
    </row>
    <row r="49" spans="7:14" x14ac:dyDescent="0.3"/>
    <row r="50" spans="7:14" x14ac:dyDescent="0.3"/>
    <row r="51" spans="7:14" x14ac:dyDescent="0.3"/>
    <row r="52" spans="7:14" x14ac:dyDescent="0.3"/>
    <row r="53" spans="7:14" ht="18" x14ac:dyDescent="0.35">
      <c r="H53" s="126" t="s">
        <v>81</v>
      </c>
      <c r="I53" s="126"/>
      <c r="J53" s="126"/>
      <c r="K53" s="126"/>
      <c r="L53" s="88"/>
      <c r="M53" s="88"/>
      <c r="N53" s="125"/>
    </row>
    <row r="54" spans="7:14" ht="18" x14ac:dyDescent="0.35">
      <c r="H54" s="129"/>
      <c r="I54" s="129"/>
      <c r="J54" s="129"/>
      <c r="K54" s="129"/>
      <c r="L54" s="88"/>
      <c r="M54" s="88"/>
    </row>
    <row r="55" spans="7:14" ht="18" x14ac:dyDescent="0.35">
      <c r="G55" s="57"/>
      <c r="H55" s="129"/>
      <c r="I55" s="129"/>
      <c r="J55" s="129"/>
      <c r="K55" s="129"/>
      <c r="L55" s="88"/>
      <c r="M55" s="88"/>
    </row>
    <row r="56" spans="7:14" ht="18" x14ac:dyDescent="0.35">
      <c r="G56" s="57"/>
      <c r="H56" s="129"/>
      <c r="I56" s="129"/>
      <c r="J56" s="129"/>
      <c r="K56" s="129"/>
      <c r="L56" s="88"/>
      <c r="M56" s="88"/>
    </row>
    <row r="57" spans="7:14" ht="18" x14ac:dyDescent="0.35">
      <c r="G57" s="57"/>
      <c r="H57" s="303" t="s">
        <v>178</v>
      </c>
      <c r="I57" s="303"/>
      <c r="J57" s="303"/>
      <c r="K57" s="303"/>
      <c r="L57" s="88"/>
      <c r="M57" s="88"/>
    </row>
    <row r="58" spans="7:14" ht="18" x14ac:dyDescent="0.3">
      <c r="H58" s="304" t="s">
        <v>179</v>
      </c>
      <c r="I58" s="304"/>
      <c r="J58" s="304"/>
      <c r="K58" s="304"/>
      <c r="L58" s="88"/>
      <c r="M58" s="88"/>
    </row>
    <row r="59" spans="7:14" x14ac:dyDescent="0.3">
      <c r="H59" s="110"/>
      <c r="I59" s="110"/>
      <c r="J59" s="110"/>
      <c r="K59" s="110"/>
      <c r="L59" s="88"/>
      <c r="M59" s="88"/>
    </row>
    <row r="60" spans="7:14" x14ac:dyDescent="0.3">
      <c r="H60" s="110"/>
      <c r="I60" s="110"/>
      <c r="J60" s="110"/>
      <c r="K60" s="110"/>
      <c r="L60" s="88"/>
      <c r="M60" s="88"/>
    </row>
    <row r="61" spans="7:14" x14ac:dyDescent="0.3">
      <c r="H61" s="110"/>
      <c r="I61" s="110"/>
      <c r="J61" s="110"/>
      <c r="K61" s="110"/>
    </row>
    <row r="62" spans="7:14"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sheetData>
  <mergeCells count="12">
    <mergeCell ref="C44:L44"/>
    <mergeCell ref="G6:L8"/>
    <mergeCell ref="B29:L34"/>
    <mergeCell ref="C37:C38"/>
    <mergeCell ref="K37:K38"/>
    <mergeCell ref="L37:L38"/>
    <mergeCell ref="H57:K57"/>
    <mergeCell ref="H58:K58"/>
    <mergeCell ref="C45:L45"/>
    <mergeCell ref="C46:L46"/>
    <mergeCell ref="C47:L47"/>
    <mergeCell ref="C48:L48"/>
  </mergeCells>
  <conditionalFormatting sqref="I13:I21">
    <cfRule type="expression" dxfId="0" priority="1">
      <formula>I13&lt;&gt;100%</formula>
    </cfRule>
  </conditionalFormatting>
  <dataValidations count="1">
    <dataValidation type="whole" allowBlank="1" showInputMessage="1" showErrorMessage="1" sqref="H13:H21" xr:uid="{00000000-0002-0000-0300-000000000000}">
      <formula1>0</formula1>
      <formula2>1000</formula2>
    </dataValidation>
  </dataValidations>
  <printOptions horizontalCentered="1"/>
  <pageMargins left="0.39370078740157483" right="0.39370078740157483" top="0.98425196850393704" bottom="0.39370078740157483" header="0.31496062992125984" footer="0.31496062992125984"/>
  <pageSetup scale="46" orientation="landscape" r:id="rId1"/>
  <headerFooter>
    <oddHeader>&amp;C&amp;G</oddHeader>
    <oddFooter>&amp;CFECHA DE ELABORACIÓN: &amp;D&amp;R&amp;G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A1:S105"/>
  <sheetViews>
    <sheetView showGridLines="0" zoomScaleNormal="100" workbookViewId="0">
      <selection activeCell="G18" sqref="G18"/>
    </sheetView>
  </sheetViews>
  <sheetFormatPr baseColWidth="10" defaultColWidth="0" defaultRowHeight="15" zeroHeight="1" x14ac:dyDescent="0.3"/>
  <cols>
    <col min="1" max="1" width="8.5703125" style="255" customWidth="1"/>
    <col min="2" max="2" width="21.42578125" style="255" customWidth="1"/>
    <col min="3" max="3" width="63.7109375" style="255" customWidth="1"/>
    <col min="4" max="7" width="21.42578125" style="255" customWidth="1"/>
    <col min="8" max="8" width="8.5703125" style="255" customWidth="1"/>
    <col min="9" max="19" width="0" style="255" hidden="1" customWidth="1"/>
    <col min="20" max="16384" width="11.42578125" style="255" hidden="1"/>
  </cols>
  <sheetData>
    <row r="1" spans="2:13" ht="31.5" customHeight="1" x14ac:dyDescent="0.3">
      <c r="B1" s="133" t="s">
        <v>0</v>
      </c>
      <c r="C1" s="133"/>
      <c r="D1" s="133"/>
      <c r="E1" s="133"/>
      <c r="F1" s="133"/>
      <c r="G1" s="133"/>
      <c r="H1" s="133"/>
      <c r="I1" s="254"/>
      <c r="J1" s="254"/>
      <c r="K1" s="254"/>
      <c r="L1" s="254"/>
      <c r="M1" s="254"/>
    </row>
    <row r="2" spans="2:13" ht="18" x14ac:dyDescent="0.35">
      <c r="B2" s="57"/>
      <c r="C2" s="57"/>
      <c r="D2" s="57"/>
      <c r="E2" s="57"/>
      <c r="F2" s="57"/>
      <c r="G2" s="57"/>
      <c r="H2" s="57"/>
      <c r="I2" s="57"/>
      <c r="J2" s="57"/>
      <c r="K2" s="57"/>
      <c r="L2" s="57"/>
      <c r="M2" s="57"/>
    </row>
    <row r="3" spans="2:13" ht="24" x14ac:dyDescent="0.35">
      <c r="B3" s="201" t="s">
        <v>97</v>
      </c>
      <c r="C3" s="201"/>
      <c r="D3" s="201"/>
      <c r="E3" s="201"/>
      <c r="F3" s="201"/>
      <c r="G3" s="201"/>
      <c r="H3" s="201"/>
      <c r="I3" s="135"/>
      <c r="J3" s="135"/>
      <c r="K3" s="135"/>
      <c r="L3" s="135"/>
      <c r="M3" s="59"/>
    </row>
    <row r="4" spans="2:13" x14ac:dyDescent="0.3"/>
    <row r="5" spans="2:13" ht="21.75" x14ac:dyDescent="0.3">
      <c r="B5" s="12" t="s">
        <v>98</v>
      </c>
      <c r="C5" s="12" t="s">
        <v>177</v>
      </c>
      <c r="D5" s="12"/>
      <c r="E5" s="12" t="s">
        <v>7</v>
      </c>
      <c r="F5" s="12" t="s">
        <v>8</v>
      </c>
      <c r="G5" s="12"/>
    </row>
    <row r="6" spans="2:13" ht="21.75" x14ac:dyDescent="0.3">
      <c r="C6" s="256" t="s">
        <v>13</v>
      </c>
    </row>
    <row r="7" spans="2:13" x14ac:dyDescent="0.3"/>
    <row r="8" spans="2:13" x14ac:dyDescent="0.3">
      <c r="B8" s="257" t="s">
        <v>99</v>
      </c>
      <c r="C8" s="258"/>
      <c r="D8" s="259" t="s">
        <v>52</v>
      </c>
      <c r="E8" s="259" t="s">
        <v>54</v>
      </c>
      <c r="F8" s="260" t="s">
        <v>53</v>
      </c>
      <c r="G8" s="260" t="s">
        <v>100</v>
      </c>
    </row>
    <row r="9" spans="2:13" x14ac:dyDescent="0.3">
      <c r="B9" s="261">
        <v>1000</v>
      </c>
      <c r="C9" s="262" t="s">
        <v>101</v>
      </c>
      <c r="D9" s="263">
        <f>+SUMIF(B16:B52,"&lt;19999",D16:D52)</f>
        <v>652500</v>
      </c>
      <c r="E9" s="263">
        <f>+SUMIF(B16:B52,"&lt;19999",E16:E52)</f>
        <v>375520.56</v>
      </c>
      <c r="F9" s="264">
        <f>+SUMIF(B16:B52,"&lt;19999",F16:F52)</f>
        <v>0</v>
      </c>
      <c r="G9" s="264">
        <f>+SUMIF(B16:B52,"&lt;19999",G16:G52)</f>
        <v>276979.44</v>
      </c>
    </row>
    <row r="10" spans="2:13" x14ac:dyDescent="0.3">
      <c r="B10" s="261">
        <v>2000</v>
      </c>
      <c r="C10" s="262" t="s">
        <v>102</v>
      </c>
      <c r="D10" s="263">
        <f>+SUMIF(B16:B52,"&lt;29999",D16:D52)-SUMIF(B16:B52,"&lt;19999",D16:D52)</f>
        <v>0</v>
      </c>
      <c r="E10" s="263">
        <f>+SUMIF(B16:B52,"&lt;29999",E16:E52)-SUMIF(B16:B52,"&lt;19999",E16:E52)</f>
        <v>0</v>
      </c>
      <c r="F10" s="264">
        <f>+SUMIF(B16:B52,"&lt;29999",F16:F52)-SUMIF(B16:B52,"&lt;19999",F16:F52)</f>
        <v>0</v>
      </c>
      <c r="G10" s="264">
        <f>+SUMIF(B16:B52,"&lt;29999",G16:G52)-SUMIF(B16:B52,"&lt;19999",G16:G52)</f>
        <v>0</v>
      </c>
    </row>
    <row r="11" spans="2:13" x14ac:dyDescent="0.3">
      <c r="B11" s="261">
        <v>3000</v>
      </c>
      <c r="C11" s="262" t="s">
        <v>103</v>
      </c>
      <c r="D11" s="263">
        <f>+SUMIF(B16:B52,"&lt;39999",D16:D52)-SUMIF(B16:B52,"&lt;29999",D16:D52)</f>
        <v>13937.489999999991</v>
      </c>
      <c r="E11" s="263">
        <f>+SUMIF(B16:B52,"&lt;39999",E16:E52)-SUMIF(B16:B52,"&lt;29999",E16:E52)</f>
        <v>7739.570000000007</v>
      </c>
      <c r="F11" s="264">
        <f>+SUMIF(B16:B52,"&lt;39999",F16:F52)-SUMIF(B16:B52,"&lt;29999",F16:F52)</f>
        <v>0</v>
      </c>
      <c r="G11" s="264">
        <f>+SUMIF(B16:B52,"&lt;39999",G16:G52)-SUMIF(B16:B52,"&lt;29999",G16:G52)</f>
        <v>6197.9199999999837</v>
      </c>
    </row>
    <row r="12" spans="2:13" x14ac:dyDescent="0.3">
      <c r="B12" s="261">
        <v>4000</v>
      </c>
      <c r="C12" s="262" t="s">
        <v>104</v>
      </c>
      <c r="D12" s="263">
        <f>+SUMIF(B16:B52,"&lt;49999",D16:D52)-SUMIF(B16:B52,"&lt;39999",D16:D52)</f>
        <v>0</v>
      </c>
      <c r="E12" s="263">
        <f>+SUMIF(B16:B52,"&lt;49999",E16:E52)-SUMIF(B16:B52,"&lt;39999",E16:E52)</f>
        <v>0</v>
      </c>
      <c r="F12" s="264">
        <f>+SUMIF(B16:B52,"&lt;49999",F16:F52)-SUMIF(B16:B52,"&lt;39999",F16:F52)</f>
        <v>0</v>
      </c>
      <c r="G12" s="264">
        <f>+SUMIF(B16:B52,"&lt;49999",G16:G52)-SUMIF(B16:B52,"&lt;39999",G16:G52)</f>
        <v>0</v>
      </c>
    </row>
    <row r="13" spans="2:13" x14ac:dyDescent="0.3">
      <c r="C13" s="265" t="s">
        <v>105</v>
      </c>
      <c r="D13" s="266">
        <f>+SUM(D9:D12)</f>
        <v>666437.49</v>
      </c>
      <c r="E13" s="266">
        <f>+SUM(E9:E12)</f>
        <v>383260.13</v>
      </c>
      <c r="F13" s="267">
        <f>+SUM(F9:F12)</f>
        <v>0</v>
      </c>
      <c r="G13" s="267">
        <f>+SUM(G9:G12)</f>
        <v>283177.36</v>
      </c>
    </row>
    <row r="14" spans="2:13" x14ac:dyDescent="0.3"/>
    <row r="15" spans="2:13" ht="45.75" customHeight="1" x14ac:dyDescent="0.3">
      <c r="B15" s="268" t="s">
        <v>106</v>
      </c>
      <c r="C15" s="269" t="s">
        <v>107</v>
      </c>
      <c r="D15" s="270" t="s">
        <v>108</v>
      </c>
      <c r="E15" s="270" t="s">
        <v>109</v>
      </c>
      <c r="F15" s="270" t="s">
        <v>110</v>
      </c>
      <c r="G15" s="270" t="s">
        <v>111</v>
      </c>
    </row>
    <row r="16" spans="2:13" x14ac:dyDescent="0.3">
      <c r="B16" s="271">
        <v>13404</v>
      </c>
      <c r="C16" s="272" t="str">
        <f t="shared" ref="C16:C52" si="0">IFERROR(VLOOKUP(B16,partidas,2,0),"-")</f>
        <v xml:space="preserve"> Compensaciones por servicios eventuales</v>
      </c>
      <c r="D16" s="273">
        <v>592500</v>
      </c>
      <c r="E16" s="273">
        <v>375520.56</v>
      </c>
      <c r="F16" s="273">
        <v>0</v>
      </c>
      <c r="G16" s="274">
        <f>+D16-E16-F16</f>
        <v>216979.44</v>
      </c>
    </row>
    <row r="17" spans="2:7" x14ac:dyDescent="0.3">
      <c r="B17" s="271">
        <v>15401</v>
      </c>
      <c r="C17" s="272" t="str">
        <f t="shared" si="0"/>
        <v xml:space="preserve"> Prestaciones establecidas por condiciones generales de trabajo o contratos colectivos de trabajo</v>
      </c>
      <c r="D17" s="273">
        <v>60000</v>
      </c>
      <c r="E17" s="273">
        <v>0</v>
      </c>
      <c r="F17" s="273">
        <v>0</v>
      </c>
      <c r="G17" s="274">
        <f t="shared" ref="G17:G52" si="1">+D17-E17-F17</f>
        <v>60000</v>
      </c>
    </row>
    <row r="18" spans="2:7" x14ac:dyDescent="0.3">
      <c r="B18" s="271">
        <v>34101</v>
      </c>
      <c r="C18" s="272" t="str">
        <f t="shared" si="0"/>
        <v xml:space="preserve"> Servicios bancarios y financieros</v>
      </c>
      <c r="D18" s="273">
        <v>1262.49</v>
      </c>
      <c r="E18" s="273">
        <v>229.57</v>
      </c>
      <c r="F18" s="273">
        <v>0</v>
      </c>
      <c r="G18" s="274">
        <f t="shared" si="1"/>
        <v>1032.92</v>
      </c>
    </row>
    <row r="19" spans="2:7" x14ac:dyDescent="0.3">
      <c r="B19" s="271">
        <v>39801</v>
      </c>
      <c r="C19" s="272" t="str">
        <f t="shared" si="0"/>
        <v xml:space="preserve"> Impuesto sobre nóminas</v>
      </c>
      <c r="D19" s="273">
        <v>12675</v>
      </c>
      <c r="E19" s="273">
        <v>7510</v>
      </c>
      <c r="F19" s="273">
        <v>0</v>
      </c>
      <c r="G19" s="274">
        <f t="shared" si="1"/>
        <v>5165</v>
      </c>
    </row>
    <row r="20" spans="2:7" x14ac:dyDescent="0.3">
      <c r="B20" s="271" t="s">
        <v>112</v>
      </c>
      <c r="C20" s="272" t="str">
        <f t="shared" si="0"/>
        <v>-</v>
      </c>
      <c r="D20" s="273">
        <v>0</v>
      </c>
      <c r="E20" s="273">
        <v>0</v>
      </c>
      <c r="F20" s="273">
        <v>0</v>
      </c>
      <c r="G20" s="274">
        <f t="shared" si="1"/>
        <v>0</v>
      </c>
    </row>
    <row r="21" spans="2:7" x14ac:dyDescent="0.3">
      <c r="B21" s="271" t="s">
        <v>112</v>
      </c>
      <c r="C21" s="272" t="str">
        <f t="shared" si="0"/>
        <v>-</v>
      </c>
      <c r="D21" s="273">
        <v>0</v>
      </c>
      <c r="E21" s="273">
        <v>0</v>
      </c>
      <c r="F21" s="273">
        <v>0</v>
      </c>
      <c r="G21" s="274">
        <f t="shared" si="1"/>
        <v>0</v>
      </c>
    </row>
    <row r="22" spans="2:7" x14ac:dyDescent="0.3">
      <c r="B22" s="271" t="s">
        <v>112</v>
      </c>
      <c r="C22" s="272" t="str">
        <f t="shared" si="0"/>
        <v>-</v>
      </c>
      <c r="D22" s="273">
        <v>0</v>
      </c>
      <c r="E22" s="273">
        <v>0</v>
      </c>
      <c r="F22" s="273">
        <v>0</v>
      </c>
      <c r="G22" s="274">
        <f t="shared" si="1"/>
        <v>0</v>
      </c>
    </row>
    <row r="23" spans="2:7" x14ac:dyDescent="0.3">
      <c r="B23" s="271" t="s">
        <v>112</v>
      </c>
      <c r="C23" s="272" t="str">
        <f t="shared" si="0"/>
        <v>-</v>
      </c>
      <c r="D23" s="273">
        <v>0</v>
      </c>
      <c r="E23" s="273">
        <v>0</v>
      </c>
      <c r="F23" s="273">
        <v>0</v>
      </c>
      <c r="G23" s="274">
        <f t="shared" si="1"/>
        <v>0</v>
      </c>
    </row>
    <row r="24" spans="2:7" x14ac:dyDescent="0.3">
      <c r="B24" s="271" t="s">
        <v>112</v>
      </c>
      <c r="C24" s="272" t="str">
        <f t="shared" si="0"/>
        <v>-</v>
      </c>
      <c r="D24" s="273">
        <v>0</v>
      </c>
      <c r="E24" s="273">
        <v>0</v>
      </c>
      <c r="F24" s="273">
        <v>0</v>
      </c>
      <c r="G24" s="274">
        <f t="shared" si="1"/>
        <v>0</v>
      </c>
    </row>
    <row r="25" spans="2:7" x14ac:dyDescent="0.3">
      <c r="B25" s="271" t="s">
        <v>112</v>
      </c>
      <c r="C25" s="272" t="str">
        <f t="shared" si="0"/>
        <v>-</v>
      </c>
      <c r="D25" s="273">
        <v>0</v>
      </c>
      <c r="E25" s="273">
        <v>0</v>
      </c>
      <c r="F25" s="273">
        <v>0</v>
      </c>
      <c r="G25" s="274">
        <f t="shared" si="1"/>
        <v>0</v>
      </c>
    </row>
    <row r="26" spans="2:7" x14ac:dyDescent="0.3">
      <c r="B26" s="271" t="s">
        <v>112</v>
      </c>
      <c r="C26" s="272" t="str">
        <f t="shared" si="0"/>
        <v>-</v>
      </c>
      <c r="D26" s="273">
        <v>0</v>
      </c>
      <c r="E26" s="273">
        <v>0</v>
      </c>
      <c r="F26" s="273">
        <v>0</v>
      </c>
      <c r="G26" s="274">
        <f t="shared" si="1"/>
        <v>0</v>
      </c>
    </row>
    <row r="27" spans="2:7" x14ac:dyDescent="0.3">
      <c r="B27" s="271" t="s">
        <v>112</v>
      </c>
      <c r="C27" s="272" t="str">
        <f t="shared" si="0"/>
        <v>-</v>
      </c>
      <c r="D27" s="273">
        <v>0</v>
      </c>
      <c r="E27" s="273">
        <v>0</v>
      </c>
      <c r="F27" s="273">
        <v>0</v>
      </c>
      <c r="G27" s="274">
        <f t="shared" si="1"/>
        <v>0</v>
      </c>
    </row>
    <row r="28" spans="2:7" x14ac:dyDescent="0.3">
      <c r="B28" s="271" t="s">
        <v>112</v>
      </c>
      <c r="C28" s="272" t="str">
        <f t="shared" si="0"/>
        <v>-</v>
      </c>
      <c r="D28" s="273">
        <v>0</v>
      </c>
      <c r="E28" s="273">
        <v>0</v>
      </c>
      <c r="F28" s="273">
        <v>0</v>
      </c>
      <c r="G28" s="274">
        <f t="shared" si="1"/>
        <v>0</v>
      </c>
    </row>
    <row r="29" spans="2:7" x14ac:dyDescent="0.3">
      <c r="B29" s="271" t="s">
        <v>112</v>
      </c>
      <c r="C29" s="272" t="str">
        <f t="shared" si="0"/>
        <v>-</v>
      </c>
      <c r="D29" s="273">
        <v>0</v>
      </c>
      <c r="E29" s="273">
        <v>0</v>
      </c>
      <c r="F29" s="273">
        <v>0</v>
      </c>
      <c r="G29" s="274">
        <f t="shared" si="1"/>
        <v>0</v>
      </c>
    </row>
    <row r="30" spans="2:7" x14ac:dyDescent="0.3">
      <c r="B30" s="271" t="s">
        <v>112</v>
      </c>
      <c r="C30" s="272" t="str">
        <f t="shared" si="0"/>
        <v>-</v>
      </c>
      <c r="D30" s="273">
        <v>0</v>
      </c>
      <c r="E30" s="273">
        <v>0</v>
      </c>
      <c r="F30" s="273">
        <v>0</v>
      </c>
      <c r="G30" s="274">
        <f t="shared" si="1"/>
        <v>0</v>
      </c>
    </row>
    <row r="31" spans="2:7" x14ac:dyDescent="0.3">
      <c r="B31" s="271" t="s">
        <v>112</v>
      </c>
      <c r="C31" s="272" t="str">
        <f t="shared" si="0"/>
        <v>-</v>
      </c>
      <c r="D31" s="273">
        <v>0</v>
      </c>
      <c r="E31" s="273">
        <v>0</v>
      </c>
      <c r="F31" s="273">
        <v>0</v>
      </c>
      <c r="G31" s="274">
        <f t="shared" si="1"/>
        <v>0</v>
      </c>
    </row>
    <row r="32" spans="2:7" x14ac:dyDescent="0.3">
      <c r="B32" s="271" t="s">
        <v>112</v>
      </c>
      <c r="C32" s="272" t="str">
        <f t="shared" si="0"/>
        <v>-</v>
      </c>
      <c r="D32" s="273">
        <v>0</v>
      </c>
      <c r="E32" s="273">
        <v>0</v>
      </c>
      <c r="F32" s="273">
        <v>0</v>
      </c>
      <c r="G32" s="274">
        <f t="shared" si="1"/>
        <v>0</v>
      </c>
    </row>
    <row r="33" spans="2:7" x14ac:dyDescent="0.3">
      <c r="B33" s="271" t="s">
        <v>112</v>
      </c>
      <c r="C33" s="272" t="str">
        <f t="shared" si="0"/>
        <v>-</v>
      </c>
      <c r="D33" s="273">
        <v>0</v>
      </c>
      <c r="E33" s="273">
        <v>0</v>
      </c>
      <c r="F33" s="273">
        <v>0</v>
      </c>
      <c r="G33" s="274">
        <f t="shared" si="1"/>
        <v>0</v>
      </c>
    </row>
    <row r="34" spans="2:7" x14ac:dyDescent="0.3">
      <c r="B34" s="271" t="s">
        <v>112</v>
      </c>
      <c r="C34" s="272" t="str">
        <f t="shared" si="0"/>
        <v>-</v>
      </c>
      <c r="D34" s="273">
        <v>0</v>
      </c>
      <c r="E34" s="273">
        <v>0</v>
      </c>
      <c r="F34" s="273">
        <v>0</v>
      </c>
      <c r="G34" s="274">
        <f t="shared" si="1"/>
        <v>0</v>
      </c>
    </row>
    <row r="35" spans="2:7" x14ac:dyDescent="0.3">
      <c r="B35" s="271" t="s">
        <v>112</v>
      </c>
      <c r="C35" s="272" t="str">
        <f t="shared" si="0"/>
        <v>-</v>
      </c>
      <c r="D35" s="273">
        <v>0</v>
      </c>
      <c r="E35" s="273">
        <v>0</v>
      </c>
      <c r="F35" s="273">
        <v>0</v>
      </c>
      <c r="G35" s="274">
        <f t="shared" si="1"/>
        <v>0</v>
      </c>
    </row>
    <row r="36" spans="2:7" x14ac:dyDescent="0.3">
      <c r="B36" s="271" t="s">
        <v>112</v>
      </c>
      <c r="C36" s="272" t="str">
        <f t="shared" si="0"/>
        <v>-</v>
      </c>
      <c r="D36" s="273">
        <v>0</v>
      </c>
      <c r="E36" s="273">
        <v>0</v>
      </c>
      <c r="F36" s="273">
        <v>0</v>
      </c>
      <c r="G36" s="274">
        <f t="shared" si="1"/>
        <v>0</v>
      </c>
    </row>
    <row r="37" spans="2:7" x14ac:dyDescent="0.3">
      <c r="B37" s="271" t="s">
        <v>112</v>
      </c>
      <c r="C37" s="272" t="str">
        <f t="shared" si="0"/>
        <v>-</v>
      </c>
      <c r="D37" s="273">
        <v>0</v>
      </c>
      <c r="E37" s="273">
        <v>0</v>
      </c>
      <c r="F37" s="273">
        <v>0</v>
      </c>
      <c r="G37" s="274">
        <f t="shared" si="1"/>
        <v>0</v>
      </c>
    </row>
    <row r="38" spans="2:7" x14ac:dyDescent="0.3">
      <c r="B38" s="271" t="s">
        <v>112</v>
      </c>
      <c r="C38" s="272" t="str">
        <f t="shared" si="0"/>
        <v>-</v>
      </c>
      <c r="D38" s="273">
        <v>0</v>
      </c>
      <c r="E38" s="273">
        <v>0</v>
      </c>
      <c r="F38" s="273">
        <v>0</v>
      </c>
      <c r="G38" s="274">
        <f t="shared" si="1"/>
        <v>0</v>
      </c>
    </row>
    <row r="39" spans="2:7" x14ac:dyDescent="0.3">
      <c r="B39" s="271" t="s">
        <v>112</v>
      </c>
      <c r="C39" s="272" t="str">
        <f t="shared" si="0"/>
        <v>-</v>
      </c>
      <c r="D39" s="273">
        <v>0</v>
      </c>
      <c r="E39" s="273">
        <v>0</v>
      </c>
      <c r="F39" s="273">
        <v>0</v>
      </c>
      <c r="G39" s="274">
        <f t="shared" si="1"/>
        <v>0</v>
      </c>
    </row>
    <row r="40" spans="2:7" x14ac:dyDescent="0.3">
      <c r="B40" s="271" t="s">
        <v>112</v>
      </c>
      <c r="C40" s="272" t="str">
        <f t="shared" si="0"/>
        <v>-</v>
      </c>
      <c r="D40" s="273">
        <v>0</v>
      </c>
      <c r="E40" s="273">
        <v>0</v>
      </c>
      <c r="F40" s="273">
        <v>0</v>
      </c>
      <c r="G40" s="274">
        <f t="shared" si="1"/>
        <v>0</v>
      </c>
    </row>
    <row r="41" spans="2:7" x14ac:dyDescent="0.3">
      <c r="B41" s="271" t="s">
        <v>112</v>
      </c>
      <c r="C41" s="272" t="str">
        <f t="shared" si="0"/>
        <v>-</v>
      </c>
      <c r="D41" s="273">
        <v>0</v>
      </c>
      <c r="E41" s="273">
        <v>0</v>
      </c>
      <c r="F41" s="273">
        <v>0</v>
      </c>
      <c r="G41" s="274">
        <f t="shared" si="1"/>
        <v>0</v>
      </c>
    </row>
    <row r="42" spans="2:7" x14ac:dyDescent="0.3">
      <c r="B42" s="271" t="s">
        <v>112</v>
      </c>
      <c r="C42" s="272" t="str">
        <f t="shared" si="0"/>
        <v>-</v>
      </c>
      <c r="D42" s="273">
        <v>0</v>
      </c>
      <c r="E42" s="273">
        <v>0</v>
      </c>
      <c r="F42" s="273">
        <v>0</v>
      </c>
      <c r="G42" s="274">
        <f t="shared" si="1"/>
        <v>0</v>
      </c>
    </row>
    <row r="43" spans="2:7" x14ac:dyDescent="0.3">
      <c r="B43" s="271" t="s">
        <v>112</v>
      </c>
      <c r="C43" s="272" t="str">
        <f t="shared" si="0"/>
        <v>-</v>
      </c>
      <c r="D43" s="273">
        <v>0</v>
      </c>
      <c r="E43" s="273">
        <v>0</v>
      </c>
      <c r="F43" s="273">
        <v>0</v>
      </c>
      <c r="G43" s="274">
        <f t="shared" si="1"/>
        <v>0</v>
      </c>
    </row>
    <row r="44" spans="2:7" x14ac:dyDescent="0.3">
      <c r="B44" s="271" t="s">
        <v>112</v>
      </c>
      <c r="C44" s="272" t="str">
        <f t="shared" si="0"/>
        <v>-</v>
      </c>
      <c r="D44" s="273">
        <v>0</v>
      </c>
      <c r="E44" s="273">
        <v>0</v>
      </c>
      <c r="F44" s="273">
        <v>0</v>
      </c>
      <c r="G44" s="274">
        <f t="shared" si="1"/>
        <v>0</v>
      </c>
    </row>
    <row r="45" spans="2:7" x14ac:dyDescent="0.3">
      <c r="B45" s="271" t="s">
        <v>112</v>
      </c>
      <c r="C45" s="272" t="str">
        <f t="shared" si="0"/>
        <v>-</v>
      </c>
      <c r="D45" s="273">
        <v>0</v>
      </c>
      <c r="E45" s="273">
        <v>0</v>
      </c>
      <c r="F45" s="273">
        <v>0</v>
      </c>
      <c r="G45" s="274">
        <f t="shared" si="1"/>
        <v>0</v>
      </c>
    </row>
    <row r="46" spans="2:7" x14ac:dyDescent="0.3">
      <c r="B46" s="271" t="s">
        <v>112</v>
      </c>
      <c r="C46" s="272" t="str">
        <f t="shared" si="0"/>
        <v>-</v>
      </c>
      <c r="D46" s="273">
        <v>0</v>
      </c>
      <c r="E46" s="273">
        <v>0</v>
      </c>
      <c r="F46" s="273">
        <v>0</v>
      </c>
      <c r="G46" s="274">
        <f t="shared" si="1"/>
        <v>0</v>
      </c>
    </row>
    <row r="47" spans="2:7" x14ac:dyDescent="0.3">
      <c r="B47" s="271" t="s">
        <v>112</v>
      </c>
      <c r="C47" s="272" t="str">
        <f t="shared" si="0"/>
        <v>-</v>
      </c>
      <c r="D47" s="273">
        <v>0</v>
      </c>
      <c r="E47" s="273">
        <v>0</v>
      </c>
      <c r="F47" s="273">
        <v>0</v>
      </c>
      <c r="G47" s="274">
        <f t="shared" si="1"/>
        <v>0</v>
      </c>
    </row>
    <row r="48" spans="2:7" x14ac:dyDescent="0.3">
      <c r="B48" s="271" t="s">
        <v>112</v>
      </c>
      <c r="C48" s="272" t="str">
        <f t="shared" si="0"/>
        <v>-</v>
      </c>
      <c r="D48" s="273">
        <v>0</v>
      </c>
      <c r="E48" s="273">
        <v>0</v>
      </c>
      <c r="F48" s="273">
        <v>0</v>
      </c>
      <c r="G48" s="274">
        <f t="shared" si="1"/>
        <v>0</v>
      </c>
    </row>
    <row r="49" spans="2:11" x14ac:dyDescent="0.3">
      <c r="B49" s="271" t="s">
        <v>112</v>
      </c>
      <c r="C49" s="272" t="str">
        <f t="shared" si="0"/>
        <v>-</v>
      </c>
      <c r="D49" s="273">
        <v>0</v>
      </c>
      <c r="E49" s="273">
        <v>0</v>
      </c>
      <c r="F49" s="273">
        <v>0</v>
      </c>
      <c r="G49" s="274">
        <f t="shared" si="1"/>
        <v>0</v>
      </c>
    </row>
    <row r="50" spans="2:11" x14ac:dyDescent="0.3">
      <c r="B50" s="271" t="s">
        <v>112</v>
      </c>
      <c r="C50" s="272" t="str">
        <f t="shared" si="0"/>
        <v>-</v>
      </c>
      <c r="D50" s="273">
        <v>0</v>
      </c>
      <c r="E50" s="273">
        <v>0</v>
      </c>
      <c r="F50" s="273">
        <v>0</v>
      </c>
      <c r="G50" s="274">
        <f t="shared" si="1"/>
        <v>0</v>
      </c>
    </row>
    <row r="51" spans="2:11" x14ac:dyDescent="0.3">
      <c r="B51" s="271" t="s">
        <v>112</v>
      </c>
      <c r="C51" s="272" t="str">
        <f t="shared" si="0"/>
        <v>-</v>
      </c>
      <c r="D51" s="273">
        <v>0</v>
      </c>
      <c r="E51" s="273">
        <v>0</v>
      </c>
      <c r="F51" s="273">
        <v>0</v>
      </c>
      <c r="G51" s="274">
        <f t="shared" si="1"/>
        <v>0</v>
      </c>
    </row>
    <row r="52" spans="2:11" x14ac:dyDescent="0.3">
      <c r="B52" s="271" t="s">
        <v>112</v>
      </c>
      <c r="C52" s="272" t="str">
        <f t="shared" si="0"/>
        <v>-</v>
      </c>
      <c r="D52" s="273">
        <v>0</v>
      </c>
      <c r="E52" s="273">
        <v>0</v>
      </c>
      <c r="F52" s="273">
        <v>0</v>
      </c>
      <c r="G52" s="274">
        <f t="shared" si="1"/>
        <v>0</v>
      </c>
    </row>
    <row r="53" spans="2:11" x14ac:dyDescent="0.3">
      <c r="C53" s="275" t="s">
        <v>113</v>
      </c>
      <c r="D53" s="276">
        <f>+SUM(D16:D52)</f>
        <v>666437.49</v>
      </c>
      <c r="E53" s="276">
        <f>+SUM(E16:E52)</f>
        <v>383260.13</v>
      </c>
      <c r="F53" s="276">
        <f>+SUM(F16:F52)</f>
        <v>0</v>
      </c>
      <c r="G53" s="277">
        <f>+SUM(G16:G52)</f>
        <v>283177.36</v>
      </c>
    </row>
    <row r="54" spans="2:11" x14ac:dyDescent="0.3"/>
    <row r="55" spans="2:11" x14ac:dyDescent="0.3"/>
    <row r="56" spans="2:11" x14ac:dyDescent="0.3"/>
    <row r="57" spans="2:11" ht="18" x14ac:dyDescent="0.35">
      <c r="E57" s="278" t="s">
        <v>81</v>
      </c>
      <c r="F57" s="278"/>
      <c r="G57" s="57"/>
      <c r="I57" s="278"/>
      <c r="J57" s="278"/>
      <c r="K57" s="278"/>
    </row>
    <row r="58" spans="2:11" ht="18" x14ac:dyDescent="0.35">
      <c r="E58" s="57"/>
      <c r="F58" s="57"/>
      <c r="G58" s="57"/>
      <c r="I58" s="57"/>
      <c r="J58" s="57"/>
      <c r="K58" s="57"/>
    </row>
    <row r="59" spans="2:11" ht="18" x14ac:dyDescent="0.35">
      <c r="E59" s="57"/>
      <c r="F59" s="57"/>
      <c r="G59" s="57"/>
      <c r="I59" s="57"/>
      <c r="J59" s="57"/>
      <c r="K59" s="57"/>
    </row>
    <row r="60" spans="2:11" ht="18" x14ac:dyDescent="0.35">
      <c r="E60" s="129"/>
      <c r="F60" s="129"/>
      <c r="G60" s="129"/>
      <c r="I60" s="129"/>
      <c r="J60" s="129"/>
      <c r="K60" s="129"/>
    </row>
    <row r="61" spans="2:11" ht="18" x14ac:dyDescent="0.35">
      <c r="E61" s="130" t="s">
        <v>178</v>
      </c>
      <c r="F61" s="130"/>
      <c r="G61" s="129"/>
      <c r="I61" s="130"/>
      <c r="J61" s="130"/>
      <c r="K61" s="130"/>
    </row>
    <row r="62" spans="2:11" x14ac:dyDescent="0.3">
      <c r="E62" s="350" t="s">
        <v>180</v>
      </c>
      <c r="F62" s="350"/>
    </row>
    <row r="63" spans="2:11" x14ac:dyDescent="0.3"/>
    <row r="64" spans="2:11"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sheetData>
  <sheetProtection selectLockedCells="1"/>
  <mergeCells count="1">
    <mergeCell ref="E62:F62"/>
  </mergeCells>
  <printOptions horizontalCentered="1"/>
  <pageMargins left="0.19685039370078741" right="0.19685039370078741" top="0.98425196850393704" bottom="0.19685039370078741" header="0.31496062992125984" footer="0.31496062992125984"/>
  <pageSetup scale="54" orientation="portrait" r:id="rId1"/>
  <headerFooter>
    <oddHeader>&amp;C&amp;G</oddHead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Presupuesto Colima Instituto Estatal Eduacion para Adu</cp:lastModifiedBy>
  <cp:lastPrinted>2024-04-02T19:55:29Z</cp:lastPrinted>
  <dcterms:created xsi:type="dcterms:W3CDTF">2023-07-24T23:44:53Z</dcterms:created>
  <dcterms:modified xsi:type="dcterms:W3CDTF">2024-06-06T18:04:36Z</dcterms:modified>
</cp:coreProperties>
</file>