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Presupuestos\Desktop\PRESUPUESTOS 2024\8.RPPM\"/>
    </mc:Choice>
  </mc:AlternateContent>
  <xr:revisionPtr revIDLastSave="0" documentId="13_ncr:1_{63D406EF-C4A0-4A2D-B866-4F0E26DC3D3B}" xr6:coauthVersionLast="47" xr6:coauthVersionMax="47" xr10:uidLastSave="{00000000-0000-0000-0000-000000000000}"/>
  <bookViews>
    <workbookView xWindow="-28920" yWindow="-6735" windowWidth="29040" windowHeight="15720" activeTab="1"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RPP_METAS'!$A$1:$AE$57</definedName>
    <definedName name="_xlnm.Print_Area" localSheetId="1">'2. RPP_RAMO11'!$A$1:$Q$40</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RPP_FIGURA_FORMACIÓN'!$67:$1048576,'4.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2" l="1"/>
  <c r="D14" i="2"/>
  <c r="H14" i="2"/>
  <c r="M33" i="2"/>
  <c r="L44" i="3"/>
  <c r="K34" i="3" l="1"/>
  <c r="K37" i="3"/>
  <c r="K40" i="3"/>
  <c r="K43" i="3"/>
  <c r="K127" i="3"/>
  <c r="L73" i="3"/>
  <c r="L74" i="3"/>
  <c r="L38" i="3" l="1"/>
  <c r="F53" i="5"/>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G12" i="5"/>
  <c r="F12" i="5"/>
  <c r="E12" i="5"/>
  <c r="D12" i="5"/>
  <c r="G11" i="5"/>
  <c r="F11" i="5"/>
  <c r="E11" i="5"/>
  <c r="D11" i="5"/>
  <c r="G10" i="5"/>
  <c r="F10" i="5"/>
  <c r="E10" i="5"/>
  <c r="D10" i="5"/>
  <c r="G9" i="5"/>
  <c r="F9" i="5"/>
  <c r="E9" i="5"/>
  <c r="E13" i="5" s="1"/>
  <c r="D9" i="5"/>
  <c r="L56" i="4"/>
  <c r="K56" i="4"/>
  <c r="G56" i="4"/>
  <c r="H39" i="4"/>
  <c r="I39" i="4" s="1"/>
  <c r="G39" i="4"/>
  <c r="I38" i="4"/>
  <c r="I37" i="4"/>
  <c r="I36" i="4"/>
  <c r="I35" i="4"/>
  <c r="I34" i="4"/>
  <c r="I31" i="4"/>
  <c r="I30" i="4"/>
  <c r="I29" i="4"/>
  <c r="I28" i="4"/>
  <c r="I27" i="4"/>
  <c r="I26" i="4"/>
  <c r="I25" i="4"/>
  <c r="I24" i="4"/>
  <c r="I23" i="4"/>
  <c r="I22" i="4"/>
  <c r="I21" i="4"/>
  <c r="I20" i="4"/>
  <c r="I19" i="4"/>
  <c r="I18" i="4"/>
  <c r="I17" i="4"/>
  <c r="I16" i="4"/>
  <c r="I15" i="4"/>
  <c r="I14" i="4"/>
  <c r="I13" i="4"/>
  <c r="O127" i="3"/>
  <c r="N127" i="3"/>
  <c r="M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78" i="3"/>
  <c r="L72" i="3"/>
  <c r="L69" i="3"/>
  <c r="L49" i="3"/>
  <c r="L47" i="3"/>
  <c r="L46" i="3"/>
  <c r="L45" i="3"/>
  <c r="O43" i="3"/>
  <c r="N43" i="3"/>
  <c r="M43" i="3"/>
  <c r="J43" i="3"/>
  <c r="I43" i="3"/>
  <c r="H43" i="3"/>
  <c r="L41" i="3"/>
  <c r="L43" i="3" s="1"/>
  <c r="O40" i="3"/>
  <c r="N40" i="3"/>
  <c r="M40" i="3"/>
  <c r="J40" i="3"/>
  <c r="I40" i="3"/>
  <c r="H40" i="3"/>
  <c r="L40" i="3"/>
  <c r="O37" i="3"/>
  <c r="N37" i="3"/>
  <c r="M37" i="3"/>
  <c r="J37" i="3"/>
  <c r="I37" i="3"/>
  <c r="H37" i="3"/>
  <c r="L35" i="3"/>
  <c r="L37" i="3" s="1"/>
  <c r="O34" i="3"/>
  <c r="N34" i="3"/>
  <c r="M34" i="3"/>
  <c r="J34" i="3"/>
  <c r="I34" i="3"/>
  <c r="H34" i="3"/>
  <c r="L32" i="3"/>
  <c r="L34" i="3" s="1"/>
  <c r="L19" i="3"/>
  <c r="J19" i="3"/>
  <c r="I19" i="3"/>
  <c r="G19" i="3"/>
  <c r="F19" i="3"/>
  <c r="E19" i="3"/>
  <c r="D19" i="3"/>
  <c r="L18" i="3"/>
  <c r="J18" i="3"/>
  <c r="I18" i="3"/>
  <c r="G18" i="3"/>
  <c r="F18" i="3"/>
  <c r="E18" i="3"/>
  <c r="D18" i="3"/>
  <c r="L17" i="3"/>
  <c r="J17" i="3"/>
  <c r="I17" i="3"/>
  <c r="G17" i="3"/>
  <c r="F17" i="3"/>
  <c r="E17" i="3"/>
  <c r="D17" i="3"/>
  <c r="D20" i="3" s="1"/>
  <c r="H16" i="3"/>
  <c r="N16" i="3" s="1"/>
  <c r="P33" i="2"/>
  <c r="O33" i="2"/>
  <c r="N33" i="2"/>
  <c r="K33" i="2"/>
  <c r="J33" i="2"/>
  <c r="I33" i="2"/>
  <c r="P31" i="2"/>
  <c r="O31" i="2"/>
  <c r="N31" i="2"/>
  <c r="K31" i="2"/>
  <c r="I31" i="2"/>
  <c r="M31" i="2"/>
  <c r="P29" i="2"/>
  <c r="O29" i="2"/>
  <c r="N29" i="2"/>
  <c r="K29" i="2"/>
  <c r="J29" i="2"/>
  <c r="I29" i="2"/>
  <c r="P27" i="2"/>
  <c r="O27" i="2"/>
  <c r="N27" i="2"/>
  <c r="K27" i="2"/>
  <c r="J27" i="2"/>
  <c r="I27" i="2"/>
  <c r="M27" i="2"/>
  <c r="C15" i="2"/>
  <c r="I14" i="2"/>
  <c r="I15" i="2" s="1"/>
  <c r="H15" i="2"/>
  <c r="G14" i="2"/>
  <c r="G15" i="2" s="1"/>
  <c r="E14" i="2"/>
  <c r="E15" i="2" s="1"/>
  <c r="D15" i="2"/>
  <c r="C14" i="2"/>
  <c r="G13" i="5" l="1"/>
  <c r="G53" i="5"/>
  <c r="D13" i="5"/>
  <c r="E20" i="3"/>
  <c r="L20" i="3"/>
  <c r="H19" i="3"/>
  <c r="M19" i="3" s="1"/>
  <c r="I20" i="3"/>
  <c r="H17" i="3"/>
  <c r="M17" i="3" s="1"/>
  <c r="H18" i="3"/>
  <c r="M18" i="3" s="1"/>
  <c r="J20" i="3"/>
  <c r="G20" i="3"/>
  <c r="L127" i="3"/>
  <c r="F13" i="5"/>
  <c r="M16" i="3"/>
  <c r="F14" i="2"/>
  <c r="F15" i="2" s="1"/>
  <c r="F20" i="3"/>
  <c r="M29" i="2"/>
  <c r="N19" i="3" l="1"/>
  <c r="H20" i="3"/>
  <c r="M20" i="3" s="1"/>
  <c r="N18" i="3"/>
  <c r="N17" i="3"/>
  <c r="K14" i="2"/>
  <c r="K15" i="2" s="1"/>
  <c r="J14" i="2"/>
  <c r="J15" i="2" s="1"/>
  <c r="N20" i="3" l="1"/>
</calcChain>
</file>

<file path=xl/sharedStrings.xml><?xml version="1.0" encoding="utf-8"?>
<sst xmlns="http://schemas.openxmlformats.org/spreadsheetml/2006/main" count="519" uniqueCount="184">
  <si>
    <t>Reporte Programático Presupuestal</t>
  </si>
  <si>
    <t>Metas de atención y de conclusión</t>
  </si>
  <si>
    <t>Total Estatal</t>
  </si>
  <si>
    <t>Niveles</t>
  </si>
  <si>
    <t>Atención</t>
  </si>
  <si>
    <t>UCN</t>
  </si>
  <si>
    <t>Entidad:</t>
  </si>
  <si>
    <t>COLIMA</t>
  </si>
  <si>
    <t>Mes:</t>
  </si>
  <si>
    <t>DICIEMBRE</t>
  </si>
  <si>
    <t>Meta al periodo</t>
  </si>
  <si>
    <t>Logro al periodo</t>
  </si>
  <si>
    <t>% de avance atención</t>
  </si>
  <si>
    <t>% de avance UCN</t>
  </si>
  <si>
    <t>COL</t>
  </si>
  <si>
    <t>Alfabetización</t>
  </si>
  <si>
    <t>Instrucciones</t>
  </si>
  <si>
    <t>Primaria</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</si>
  <si>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</si>
  <si>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</si>
  <si>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</si>
  <si>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</si>
  <si>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</si>
  <si>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</si>
  <si>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</si>
  <si>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*La meta corresponde a lo plasmado en el PA 2023 de la entidad para el periodo de análisis (Alfabetización, Primaria y Secundaria)</t>
  </si>
  <si>
    <t>Indígena</t>
  </si>
  <si>
    <t>CERESOS, CEFERESOS y Centros de Rehabilitación Social Juvenil</t>
  </si>
  <si>
    <t xml:space="preserve">Ciegos y Débiles Visuales </t>
  </si>
  <si>
    <t>Programa 10-14 UCN</t>
  </si>
  <si>
    <t>Mujeres y jóvenes embarazadas</t>
  </si>
  <si>
    <t xml:space="preserve">Jornaleros Agrícolas Migrantes </t>
  </si>
  <si>
    <t>Elabora</t>
  </si>
  <si>
    <t>Nombre y cargo</t>
  </si>
  <si>
    <t>Reporte Programático Presupuestal Mensual</t>
  </si>
  <si>
    <t>Presupuesto Ramo 11</t>
  </si>
  <si>
    <t>1. Reportar el presupuesto ejercido y comprometido únicamente del mes, es decir, se deben acumular montos de los meses del trimestre. 2. El presupuesto ministrado y autorizado de meses anteriores ya se encuentran pre-cargado.  3. No se permite: a) presupuesto ejercido y comprometido mayores al autorizado anual, b) ejercicio del presupuesto o compromisos negativos. 4. El presupuesto ejercido a reportar es el que ya se haya pagado a las Personas Voluntarias Beneficiarias de Subsidio PVBS del trimestre inmediato anterior, mientras que el presupuesto comprometido es aquel que aún no se paga al momento de entregar el RPP, pero ya se encuentra por dispersar a las PVBS. 5. Las celdas que deben ser capturadas tienen formato de texto en rojo.</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</si>
  <si>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</si>
  <si>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</si>
  <si>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</si>
  <si>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</si>
  <si>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</si>
  <si>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</si>
  <si>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</si>
  <si>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</si>
  <si>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</si>
  <si>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</si>
  <si>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</si>
  <si>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</si>
  <si>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</si>
  <si>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</si>
  <si>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</si>
  <si>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</si>
  <si>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</si>
  <si>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</si>
  <si>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</si>
  <si>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</si>
  <si>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</si>
  <si>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</si>
  <si>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</si>
  <si>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</si>
  <si>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</si>
  <si>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</si>
  <si>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</si>
  <si>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</si>
  <si>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</si>
  <si>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</si>
  <si>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</si>
  <si>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</si>
  <si>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1. Reportar el presupuesto ejercido y comprometido únicamente del mes, es decir, no se deben acumular montos de meses anteriores. 2. El presupuesto ministrado y autorizado de meses anteriores ya se encuentran pre-cargados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 5. Las celdas que deben ser capturadas tienen formato de texto en rojo.</t>
  </si>
  <si>
    <t>AGS</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</si>
  <si>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</si>
  <si>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</si>
  <si>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</si>
  <si>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</si>
  <si>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</si>
  <si>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</si>
  <si>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</si>
  <si>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</si>
  <si>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</si>
  <si>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</si>
  <si>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Apoyo a voluntarios que participan en diversos programas federales</t>
  </si>
  <si>
    <t>Total Atención a la Demanda</t>
  </si>
  <si>
    <t>Total Figuras Educativas y Formación Solidaria</t>
  </si>
  <si>
    <t>Total Acreditación</t>
  </si>
  <si>
    <t>Total Plazas Comunitarias</t>
  </si>
  <si>
    <t>Gastos de Operación</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</si>
  <si>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</si>
  <si>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</si>
  <si>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</si>
  <si>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</si>
  <si>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</si>
  <si>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</si>
  <si>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</si>
  <si>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</si>
  <si>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</si>
  <si>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</si>
  <si>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</si>
  <si>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</si>
  <si>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</si>
  <si>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</si>
  <si>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</si>
  <si>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</si>
  <si>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</si>
  <si>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</si>
  <si>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</si>
  <si>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</si>
  <si>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</si>
  <si>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</si>
  <si>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</si>
  <si>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</si>
  <si>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</si>
  <si>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</si>
  <si>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</si>
  <si>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</si>
  <si>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</si>
  <si>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</si>
  <si>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</si>
  <si>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</si>
  <si>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</si>
  <si>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</si>
  <si>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</si>
  <si>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</si>
  <si>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</si>
  <si>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</si>
  <si>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</si>
  <si>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</si>
  <si>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</si>
  <si>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</si>
  <si>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</si>
  <si>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</si>
  <si>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</si>
  <si>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
  </si>
  <si>
    <t>Total Gastos de Operación</t>
  </si>
  <si>
    <t>Elabora.</t>
  </si>
  <si>
    <t>Figuras de apoyo fijo</t>
  </si>
  <si>
    <r>
      <rPr>
        <b/>
        <sz val="11"/>
        <rFont val="Montserrat"/>
      </rPr>
      <t>1.</t>
    </r>
    <r>
      <rPr>
        <sz val="11"/>
        <rFont val="Montserrat"/>
      </rPr>
      <t xml:space="preserve"> Las PVBS de autorizadas al periodo ya se encuentran pre-cargadas. </t>
    </r>
    <r>
      <rPr>
        <b/>
        <sz val="11"/>
        <rFont val="Montserrat"/>
      </rPr>
      <t>2.</t>
    </r>
    <r>
      <rPr>
        <sz val="11"/>
        <rFont val="Montserrat"/>
      </rPr>
      <t xml:space="preserve"> Se debe reportar el número de PVBS vinculadas al cierre del trimestre. </t>
    </r>
    <r>
      <rPr>
        <b/>
        <sz val="11"/>
        <rFont val="Montserrat"/>
      </rPr>
      <t xml:space="preserve">3. </t>
    </r>
    <r>
      <rPr>
        <sz val="11"/>
        <rFont val="Montserrat"/>
      </rPr>
      <t xml:space="preserve">Al cargar esta información, automáticamente se calculará el porcentaje de vinculación. </t>
    </r>
  </si>
  <si>
    <t>Personas Voluntarias Beneficiarias de Subsidio para el cumplimiento de metas 2023</t>
  </si>
  <si>
    <t>Columna</t>
  </si>
  <si>
    <t># de Rol</t>
  </si>
  <si>
    <t>PVBS</t>
  </si>
  <si>
    <t>PVBS autorizadas</t>
  </si>
  <si>
    <t>PVBS vinculadas</t>
  </si>
  <si>
    <t>% de vinculación</t>
  </si>
  <si>
    <t>PVBS que apoya en la aplicación de examenes</t>
  </si>
  <si>
    <t>PVBS que apoya en los 
procesos de control escolar y
 verificación</t>
  </si>
  <si>
    <t>PVBS que apoya los servicios 
educativos en Plaza Comunitaria</t>
  </si>
  <si>
    <t>PVBS que apoya como asesor educativo</t>
  </si>
  <si>
    <t>PVBS que apoya como asesor educativo bilingüe</t>
  </si>
  <si>
    <t>PVBS que apoya como 
operativo territorial</t>
  </si>
  <si>
    <t>PVBS que apoya en la formación</t>
  </si>
  <si>
    <t>PVBS que apoya en la
elaboración de materiales para
la atención de grupos 
prioritarios</t>
  </si>
  <si>
    <t>Formación de Personas Voluntarias Beneficiarias de Subsidio</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</si>
  <si>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</si>
  <si>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</si>
  <si>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</si>
  <si>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</si>
  <si>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</si>
  <si>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</si>
  <si>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</si>
  <si>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</si>
  <si>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</si>
  <si>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</si>
  <si>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</si>
  <si>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</si>
  <si>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</si>
  <si>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</si>
  <si>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</si>
  <si>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</si>
  <si>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</si>
  <si>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</si>
  <si>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</si>
  <si>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</si>
  <si>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</si>
  <si>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</si>
  <si>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Los necesidades de los primeros trimestres son menores a los de los últimos lo cual permite tener una disponibilidad presupuestal, la cual será usada en los últimos trimestres del año donde las necesidades son mayores. Para todo egreso de recursos, se verifica la disponibilidad presupuestal de cada partida y se aplica la Ley de Adquisiciones…</t>
  </si>
  <si>
    <t>El monto de los subsidios ha sido menor a lo programado, originando disponibilidad en este capitulo. Se paga a las PVBS conforme a la nómina que genera el INEA a través del SASA, con base a las Reglas de Operación vigentes.</t>
  </si>
  <si>
    <t xml:space="preserve">La falta PVBS y derivado de ello labaja en la atencion, no fue lo que se tenia proyectada para cierre de año y por lo tanto las concluciones de nivel tambien no fueron optimas y se espera que a inicios del año y con la nueva convocatoria, las reglas de operacion sean mas favorables para que se de la decersion de figuras.   </t>
  </si>
  <si>
    <t>La participacion de los adultos a hido a la baja de manera trimestral.</t>
  </si>
  <si>
    <t>No Aplica</t>
  </si>
  <si>
    <t>La atencion brindada a esta poblacion llega aproximadamente al 30% debido a que existen diversos bloques de seguridad y por ello aumenta la poblacion en rezago.</t>
  </si>
  <si>
    <t>El proceso educativo con esta población implica un mayor tiempo de trabajo debido a las caracteristicas de la población objetivo, lo que da como resultado un avance mas lento que en otras vertientes de atención. Se continuan buscando estrategias para la difusión y captación de esta población objetivo.</t>
  </si>
  <si>
    <t xml:space="preserve">el cambio del modelo educativo de MEV 10-14 a MEV aprendeINEA, y se redujo la incorporacion en este nivel ya que es una poblacion objetivo de CONAFE. </t>
  </si>
  <si>
    <t>El programa continua inactivo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</si>
</sst>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x14ac:knownFonts="1">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sz val="13"/>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b/>
      <sz val="7"/>
      <name val="Montserrat"/>
    </font>
    <font>
      <sz val="7"/>
      <name val="Montserrat"/>
    </font>
    <font>
      <sz val="10"/>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9D244D"/>
        <bgColor indexed="64"/>
      </patternFill>
    </fill>
    <fill>
      <patternFill patternType="solid">
        <fgColor rgb="FFD4C19C"/>
        <bgColor indexed="64"/>
      </patternFill>
    </fill>
    <fill>
      <patternFill patternType="solid">
        <fgColor theme="0"/>
        <bgColor indexed="64"/>
      </patternFill>
    </fill>
    <fill>
      <patternFill patternType="solid">
        <fgColor rgb="FF9D2449"/>
        <bgColor indexed="64"/>
      </patternFill>
    </fill>
    <fill>
      <patternFill patternType="solid">
        <fgColor rgb="FFFF0000"/>
        <bgColor indexed="64"/>
      </patternFill>
    </fill>
    <fill>
      <patternFill patternType="solid">
        <fgColor rgb="FF285C4D"/>
        <bgColor indexed="64"/>
      </patternFill>
    </fill>
    <fill>
      <patternFill patternType="solid">
        <fgColor rgb="FFB3905D"/>
        <bgColor indexed="64"/>
      </patternFill>
    </fill>
    <fill>
      <patternFill patternType="solid">
        <fgColor rgb="FFA7814F"/>
        <bgColor indexed="64"/>
      </patternFill>
    </fill>
    <fill>
      <patternFill patternType="solid">
        <fgColor rgb="FF621132"/>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43" fillId="0" borderId="0"/>
    <xf numFmtId="43" fontId="1" fillId="0" borderId="0" applyFont="0" applyFill="0" applyBorder="0" applyAlignment="0" applyProtection="0"/>
    <xf numFmtId="44" fontId="1" fillId="0" borderId="0" applyFont="0" applyFill="0" applyBorder="0" applyAlignment="0" applyProtection="0"/>
  </cellStyleXfs>
  <cellXfs count="368">
    <xf numFmtId="0" fontId="0" fillId="0" borderId="0" xfId="0"/>
    <xf numFmtId="0" fontId="2" fillId="0" borderId="0" xfId="0" applyFont="1" applyAlignment="1" applyProtection="1">
      <alignment vertical="center"/>
      <protection hidden="1"/>
    </xf>
    <xf numFmtId="0" fontId="5" fillId="0" borderId="0" xfId="0" applyFont="1" applyAlignment="1" applyProtection="1">
      <alignment vertical="center"/>
      <protection hidden="1"/>
    </xf>
    <xf numFmtId="0" fontId="11" fillId="0" borderId="0" xfId="0" applyFont="1" applyAlignment="1" applyProtection="1">
      <alignment vertical="center"/>
      <protection hidden="1"/>
    </xf>
    <xf numFmtId="0" fontId="11" fillId="0" borderId="0" xfId="0" applyFont="1" applyAlignment="1" applyProtection="1">
      <alignment horizontal="left" vertical="center"/>
      <protection locked="0" hidden="1"/>
    </xf>
    <xf numFmtId="0" fontId="11" fillId="0" borderId="0" xfId="0" applyFont="1" applyAlignment="1" applyProtection="1">
      <alignment horizontal="center" vertical="center"/>
      <protection locked="0" hidden="1"/>
    </xf>
    <xf numFmtId="0" fontId="11"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7" borderId="0" xfId="1" applyFont="1" applyFill="1" applyAlignment="1" applyProtection="1">
      <alignment horizontal="centerContinuous" vertical="center"/>
      <protection hidden="1"/>
    </xf>
    <xf numFmtId="0" fontId="8" fillId="0" borderId="0" xfId="0" applyFont="1" applyProtection="1">
      <protection hidden="1"/>
    </xf>
    <xf numFmtId="0" fontId="17" fillId="7" borderId="0" xfId="0" applyFont="1" applyFill="1" applyAlignment="1" applyProtection="1">
      <alignment horizontal="centerContinuous" vertical="center"/>
      <protection hidden="1"/>
    </xf>
    <xf numFmtId="0" fontId="2" fillId="0" borderId="0" xfId="0" applyFont="1" applyAlignment="1" applyProtection="1">
      <alignment horizontal="center"/>
      <protection locked="0" hidden="1"/>
    </xf>
    <xf numFmtId="0" fontId="12" fillId="0" borderId="0" xfId="0" applyFont="1" applyProtection="1">
      <protection hidden="1"/>
    </xf>
    <xf numFmtId="0" fontId="17" fillId="0" borderId="0" xfId="0" applyFont="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7" borderId="1" xfId="0" applyFont="1" applyFill="1" applyBorder="1" applyAlignment="1" applyProtection="1">
      <alignment horizontal="centerContinuous" vertical="center"/>
      <protection hidden="1"/>
    </xf>
    <xf numFmtId="0" fontId="24" fillId="7" borderId="22" xfId="0" applyFont="1" applyFill="1" applyBorder="1" applyAlignment="1" applyProtection="1">
      <alignment horizontal="centerContinuous" vertical="center"/>
      <protection hidden="1"/>
    </xf>
    <xf numFmtId="0" fontId="24" fillId="7" borderId="23" xfId="0" applyFont="1" applyFill="1" applyBorder="1" applyAlignment="1" applyProtection="1">
      <alignment horizontal="centerContinuous" vertical="center"/>
      <protection hidden="1"/>
    </xf>
    <xf numFmtId="164" fontId="28" fillId="0" borderId="0" xfId="2"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24" fillId="7" borderId="21" xfId="0" applyFont="1" applyFill="1" applyBorder="1" applyAlignment="1" applyProtection="1">
      <alignment horizontal="center" vertical="center"/>
      <protection hidden="1"/>
    </xf>
    <xf numFmtId="168" fontId="30" fillId="0" borderId="21" xfId="2" applyNumberFormat="1" applyFont="1" applyFill="1" applyBorder="1" applyAlignment="1" applyProtection="1">
      <alignment horizontal="center" vertical="center"/>
      <protection hidden="1"/>
    </xf>
    <xf numFmtId="9" fontId="8"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8" fontId="31" fillId="0" borderId="21" xfId="2" applyNumberFormat="1" applyFont="1" applyFill="1" applyBorder="1" applyAlignment="1" applyProtection="1">
      <alignment horizontal="center" vertical="center"/>
      <protection hidden="1"/>
    </xf>
    <xf numFmtId="9" fontId="31" fillId="0" borderId="21" xfId="3"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2" applyNumberFormat="1" applyFont="1" applyFill="1" applyBorder="1" applyAlignment="1" applyProtection="1">
      <alignment horizontal="center" vertical="center"/>
      <protection hidden="1"/>
    </xf>
    <xf numFmtId="9" fontId="28" fillId="0" borderId="0" xfId="3"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2" applyNumberFormat="1" applyFont="1" applyFill="1" applyBorder="1" applyAlignment="1" applyProtection="1">
      <alignment horizontal="center" vertical="center"/>
      <protection locked="0" hidden="1"/>
    </xf>
    <xf numFmtId="0" fontId="7" fillId="0" borderId="0" xfId="0" applyFont="1" applyProtection="1">
      <protection locked="0" hidden="1"/>
    </xf>
    <xf numFmtId="0" fontId="32" fillId="0" borderId="0" xfId="0" applyFont="1" applyAlignment="1" applyProtection="1">
      <alignment horizontal="center"/>
      <protection locked="0" hidden="1"/>
    </xf>
    <xf numFmtId="0" fontId="7" fillId="0" borderId="0" xfId="0" applyFont="1" applyProtection="1">
      <protection hidden="1"/>
    </xf>
    <xf numFmtId="0" fontId="24" fillId="7" borderId="21" xfId="0" applyFont="1" applyFill="1" applyBorder="1" applyAlignment="1" applyProtection="1">
      <alignment horizontal="centerContinuous"/>
      <protection hidden="1"/>
    </xf>
    <xf numFmtId="0" fontId="7" fillId="7" borderId="21" xfId="0" applyFont="1" applyFill="1" applyBorder="1" applyAlignment="1" applyProtection="1">
      <alignment horizontal="centerContinuous"/>
      <protection hidden="1"/>
    </xf>
    <xf numFmtId="0" fontId="24" fillId="7" borderId="1" xfId="0" applyFont="1" applyFill="1" applyBorder="1" applyAlignment="1" applyProtection="1">
      <alignment horizontal="centerContinuous"/>
      <protection hidden="1"/>
    </xf>
    <xf numFmtId="0" fontId="24" fillId="7" borderId="23" xfId="0" applyFont="1" applyFill="1" applyBorder="1" applyAlignment="1" applyProtection="1">
      <alignment horizontal="centerContinuous"/>
      <protection hidden="1"/>
    </xf>
    <xf numFmtId="0" fontId="24" fillId="7" borderId="22" xfId="0" applyFont="1" applyFill="1" applyBorder="1" applyAlignment="1" applyProtection="1">
      <alignment horizontal="centerContinuous"/>
      <protection hidden="1"/>
    </xf>
    <xf numFmtId="0" fontId="24" fillId="7" borderId="1" xfId="0" applyFont="1" applyFill="1" applyBorder="1" applyAlignment="1" applyProtection="1">
      <alignment horizontal="center" vertical="center"/>
      <protection hidden="1"/>
    </xf>
    <xf numFmtId="0" fontId="24" fillId="7"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23" xfId="0" applyFont="1" applyBorder="1" applyAlignment="1" applyProtection="1">
      <alignment horizontal="centerContinuous" vertical="center" wrapText="1"/>
      <protection hidden="1"/>
    </xf>
    <xf numFmtId="0" fontId="8" fillId="0" borderId="22" xfId="0" applyFont="1" applyBorder="1" applyAlignment="1" applyProtection="1">
      <alignment horizontal="centerContinuous" vertical="center" wrapText="1"/>
      <protection hidden="1"/>
    </xf>
    <xf numFmtId="165" fontId="8" fillId="0" borderId="21" xfId="2" applyFont="1" applyFill="1" applyBorder="1" applyAlignment="1" applyProtection="1">
      <alignment horizontal="right" vertical="center"/>
    </xf>
    <xf numFmtId="165" fontId="30" fillId="0" borderId="21" xfId="2" applyFont="1" applyFill="1" applyBorder="1" applyAlignment="1" applyProtection="1">
      <alignment horizontal="right" vertical="center"/>
    </xf>
    <xf numFmtId="165" fontId="30" fillId="0" borderId="1" xfId="2" applyFont="1" applyFill="1" applyBorder="1" applyAlignment="1" applyProtection="1">
      <alignment horizontal="right" vertical="center"/>
    </xf>
    <xf numFmtId="165" fontId="33" fillId="0" borderId="1" xfId="2" applyFont="1" applyFill="1" applyBorder="1" applyAlignment="1" applyProtection="1">
      <alignment horizontal="right" vertical="center"/>
      <protection locked="0"/>
    </xf>
    <xf numFmtId="165" fontId="33" fillId="0" borderId="21" xfId="2"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3" borderId="21" xfId="0" applyNumberFormat="1" applyFont="1" applyFill="1" applyBorder="1" applyAlignment="1">
      <alignment horizontal="right" vertical="center"/>
    </xf>
    <xf numFmtId="0" fontId="22" fillId="7" borderId="17" xfId="0" applyFont="1" applyFill="1" applyBorder="1" applyAlignment="1" applyProtection="1">
      <alignment vertical="center"/>
      <protection hidden="1"/>
    </xf>
    <xf numFmtId="0" fontId="22" fillId="7" borderId="25" xfId="0" applyFont="1" applyFill="1" applyBorder="1" applyAlignment="1" applyProtection="1">
      <alignment horizontal="centerContinuous" vertical="center"/>
      <protection hidden="1"/>
    </xf>
    <xf numFmtId="0" fontId="22" fillId="7" borderId="17" xfId="0" applyFont="1" applyFill="1" applyBorder="1" applyAlignment="1" applyProtection="1">
      <alignment horizontal="centerContinuous" vertical="center"/>
      <protection hidden="1"/>
    </xf>
    <xf numFmtId="0" fontId="8" fillId="7" borderId="0" xfId="0" applyFont="1" applyFill="1" applyAlignment="1" applyProtection="1">
      <alignment horizontal="centerContinuous"/>
      <protection hidden="1"/>
    </xf>
    <xf numFmtId="165" fontId="22" fillId="4" borderId="21" xfId="0" applyNumberFormat="1" applyFont="1" applyFill="1" applyBorder="1" applyAlignment="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Protection="1">
      <protection locked="0" hidden="1"/>
    </xf>
    <xf numFmtId="0" fontId="5" fillId="0" borderId="0" xfId="0" applyFo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0" fillId="0" borderId="12" xfId="0" applyBorder="1" applyAlignment="1" applyProtection="1">
      <alignment horizontal="centerContinuous"/>
      <protection locked="0"/>
    </xf>
    <xf numFmtId="0" fontId="29" fillId="0" borderId="0" xfId="0" applyFont="1" applyProtection="1">
      <protection hidden="1"/>
    </xf>
    <xf numFmtId="164" fontId="28" fillId="8" borderId="0" xfId="2" applyNumberFormat="1" applyFont="1" applyFill="1" applyBorder="1" applyAlignment="1" applyProtection="1">
      <alignment horizontal="center" vertical="center"/>
      <protection hidden="1"/>
    </xf>
    <xf numFmtId="0" fontId="4" fillId="3" borderId="0" xfId="0" applyFont="1" applyFill="1" applyAlignment="1" applyProtection="1">
      <alignment horizontal="centerContinuous" vertical="center"/>
      <protection hidden="1"/>
    </xf>
    <xf numFmtId="166" fontId="4" fillId="4" borderId="0" xfId="1" applyFont="1" applyFill="1" applyAlignment="1" applyProtection="1">
      <alignment horizontal="centerContinuous" vertical="center"/>
      <protection hidden="1"/>
    </xf>
    <xf numFmtId="166" fontId="4" fillId="9" borderId="0" xfId="1" applyFont="1" applyFill="1" applyAlignment="1" applyProtection="1">
      <alignment horizontal="centerContinuous" vertical="center"/>
      <protection hidden="1"/>
    </xf>
    <xf numFmtId="0" fontId="17" fillId="4" borderId="0" xfId="0" applyFont="1" applyFill="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12" fillId="6" borderId="0" xfId="0" applyFont="1" applyFill="1" applyAlignment="1" applyProtection="1">
      <alignment horizontal="left" vertical="top" wrapText="1"/>
      <protection hidden="1"/>
    </xf>
    <xf numFmtId="0" fontId="24" fillId="4" borderId="1"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164" fontId="29" fillId="0" borderId="0" xfId="0" applyNumberFormat="1" applyFont="1" applyAlignment="1" applyProtection="1">
      <alignment horizontal="center"/>
      <protection hidden="1"/>
    </xf>
    <xf numFmtId="0" fontId="24" fillId="4" borderId="21" xfId="0" applyFont="1" applyFill="1" applyBorder="1" applyAlignment="1" applyProtection="1">
      <alignment horizontal="center" vertical="center"/>
      <protection hidden="1"/>
    </xf>
    <xf numFmtId="164" fontId="12" fillId="0" borderId="21" xfId="2" applyNumberFormat="1" applyFont="1" applyFill="1" applyBorder="1" applyAlignment="1" applyProtection="1">
      <alignment horizontal="center" vertical="center"/>
      <protection hidden="1"/>
    </xf>
    <xf numFmtId="164" fontId="2" fillId="0" borderId="21" xfId="2" applyNumberFormat="1" applyFont="1" applyFill="1" applyBorder="1" applyAlignment="1" applyProtection="1">
      <alignment horizontal="center" vertical="center"/>
      <protection hidden="1"/>
    </xf>
    <xf numFmtId="164" fontId="16" fillId="0" borderId="21" xfId="2" applyNumberFormat="1" applyFont="1" applyFill="1" applyBorder="1" applyAlignment="1" applyProtection="1">
      <alignment horizontal="center" vertical="center"/>
      <protection locked="0"/>
    </xf>
    <xf numFmtId="9" fontId="2" fillId="0" borderId="21" xfId="3" applyFont="1" applyFill="1" applyBorder="1" applyAlignment="1" applyProtection="1">
      <alignment horizontal="center" vertical="center"/>
      <protection hidden="1"/>
    </xf>
    <xf numFmtId="164" fontId="5" fillId="0" borderId="21" xfId="2" applyNumberFormat="1" applyFont="1" applyFill="1" applyBorder="1" applyAlignment="1" applyProtection="1">
      <alignment horizontal="center" vertical="center"/>
      <protection hidden="1"/>
    </xf>
    <xf numFmtId="9" fontId="5" fillId="0" borderId="21" xfId="3"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3" applyFont="1" applyBorder="1" applyAlignment="1" applyProtection="1">
      <alignment horizontal="center" vertical="center"/>
      <protection hidden="1"/>
    </xf>
    <xf numFmtId="164" fontId="25" fillId="0" borderId="0" xfId="2"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10" borderId="21"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2"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6" fillId="9" borderId="23" xfId="0" applyFont="1" applyFill="1" applyBorder="1" applyAlignment="1" applyProtection="1">
      <alignment horizontal="centerContinuous" vertical="center"/>
      <protection hidden="1"/>
    </xf>
    <xf numFmtId="0" fontId="24" fillId="4" borderId="21" xfId="0" applyFont="1" applyFill="1" applyBorder="1" applyAlignment="1" applyProtection="1">
      <alignment horizontal="center" vertical="center" wrapText="1"/>
      <protection hidden="1"/>
    </xf>
    <xf numFmtId="0" fontId="24" fillId="4" borderId="1" xfId="0" applyFont="1" applyFill="1" applyBorder="1" applyAlignment="1" applyProtection="1">
      <alignment horizontal="center" vertical="center"/>
      <protection hidden="1"/>
    </xf>
    <xf numFmtId="0" fontId="25" fillId="0" borderId="1" xfId="0" applyFont="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2" applyFont="1" applyFill="1" applyBorder="1" applyAlignment="1" applyProtection="1">
      <alignment vertical="center" wrapText="1"/>
      <protection hidden="1"/>
    </xf>
    <xf numFmtId="165" fontId="29" fillId="0" borderId="21" xfId="2" applyFont="1" applyFill="1" applyBorder="1" applyAlignment="1" applyProtection="1">
      <alignment vertical="center" wrapText="1"/>
      <protection locked="0" hidden="1"/>
    </xf>
    <xf numFmtId="165" fontId="37" fillId="0" borderId="21" xfId="2"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2" applyFont="1" applyFill="1" applyBorder="1" applyAlignment="1" applyProtection="1">
      <alignment vertical="center" wrapText="1"/>
      <protection hidden="1"/>
    </xf>
    <xf numFmtId="165" fontId="29" fillId="0" borderId="1" xfId="2" applyFont="1" applyFill="1" applyBorder="1" applyAlignment="1" applyProtection="1">
      <alignment vertical="center" wrapText="1"/>
      <protection locked="0" hidden="1"/>
    </xf>
    <xf numFmtId="0" fontId="6" fillId="11" borderId="1" xfId="0" applyFont="1" applyFill="1" applyBorder="1" applyAlignment="1" applyProtection="1">
      <alignment horizontal="center"/>
      <protection hidden="1"/>
    </xf>
    <xf numFmtId="0" fontId="6" fillId="11" borderId="23" xfId="0" applyFont="1" applyFill="1" applyBorder="1" applyProtection="1">
      <protection hidden="1"/>
    </xf>
    <xf numFmtId="165" fontId="36" fillId="11" borderId="1" xfId="2" applyFont="1" applyFill="1" applyBorder="1" applyAlignment="1" applyProtection="1">
      <alignment vertical="center"/>
      <protection hidden="1"/>
    </xf>
    <xf numFmtId="165" fontId="36" fillId="11" borderId="1" xfId="2" applyFont="1" applyFill="1" applyBorder="1" applyAlignment="1" applyProtection="1">
      <alignment vertical="center"/>
      <protection locked="0" hidden="1"/>
    </xf>
    <xf numFmtId="165" fontId="36" fillId="11" borderId="22" xfId="2"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1" borderId="1" xfId="0" applyFont="1" applyFill="1" applyBorder="1" applyAlignment="1" applyProtection="1">
      <alignment horizontal="center" wrapText="1"/>
      <protection hidden="1"/>
    </xf>
    <xf numFmtId="0" fontId="6" fillId="11" borderId="23" xfId="0" applyFont="1" applyFill="1" applyBorder="1" applyAlignment="1" applyProtection="1">
      <alignment horizontal="left"/>
      <protection hidden="1"/>
    </xf>
    <xf numFmtId="0" fontId="6" fillId="11" borderId="23" xfId="0" applyFont="1" applyFill="1" applyBorder="1" applyAlignment="1" applyProtection="1">
      <alignment horizontal="center" wrapText="1"/>
      <protection hidden="1"/>
    </xf>
    <xf numFmtId="165" fontId="36" fillId="11" borderId="22" xfId="2" applyFont="1" applyFill="1" applyBorder="1" applyAlignment="1" applyProtection="1">
      <alignment horizontal="center" vertical="center"/>
      <protection hidden="1"/>
    </xf>
    <xf numFmtId="0" fontId="25" fillId="0" borderId="11" xfId="0" applyFont="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1" borderId="1" xfId="0" applyFont="1" applyFill="1" applyBorder="1" applyProtection="1">
      <protection hidden="1"/>
    </xf>
    <xf numFmtId="165" fontId="6" fillId="11" borderId="22" xfId="2" applyFont="1" applyFill="1" applyBorder="1" applyProtection="1">
      <protection hidden="1"/>
    </xf>
    <xf numFmtId="165" fontId="6" fillId="11" borderId="21" xfId="2" applyFont="1" applyFill="1" applyBorder="1" applyProtection="1">
      <protection hidden="1"/>
    </xf>
    <xf numFmtId="0" fontId="5" fillId="0" borderId="0" xfId="0" applyFont="1" applyAlignment="1" applyProtection="1">
      <alignment horizontal="centerContinuous"/>
      <protection locked="0" hidden="1"/>
    </xf>
    <xf numFmtId="0" fontId="5" fillId="0" borderId="12" xfId="0" applyFont="1" applyBorder="1" applyAlignment="1" applyProtection="1">
      <alignment horizontal="centerContinuous"/>
      <protection locked="0" hidden="1"/>
    </xf>
    <xf numFmtId="0" fontId="2" fillId="0" borderId="0" xfId="0" applyFont="1" applyAlignment="1" applyProtection="1">
      <alignment horizontal="center"/>
      <protection hidden="1"/>
    </xf>
    <xf numFmtId="166" fontId="4" fillId="12" borderId="0" xfId="1" applyFont="1" applyFill="1" applyAlignment="1" applyProtection="1">
      <alignment horizontal="centerContinuous" vertical="center"/>
      <protection hidden="1"/>
    </xf>
    <xf numFmtId="0" fontId="17" fillId="12" borderId="0" xfId="0" applyFont="1" applyFill="1" applyAlignment="1" applyProtection="1">
      <alignment horizontal="centerContinuous" vertical="center"/>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3" borderId="0" xfId="0" applyFont="1" applyFill="1" applyAlignment="1" applyProtection="1">
      <alignment horizontal="centerContinuous" vertical="center"/>
      <protection hidden="1"/>
    </xf>
    <xf numFmtId="0" fontId="22" fillId="3" borderId="15" xfId="0" applyFont="1" applyFill="1" applyBorder="1" applyAlignment="1" applyProtection="1">
      <alignment horizontal="centerContinuous" vertical="center" wrapText="1"/>
      <protection hidden="1"/>
    </xf>
    <xf numFmtId="0" fontId="22" fillId="3" borderId="26" xfId="0" applyFont="1" applyFill="1" applyBorder="1" applyAlignment="1" applyProtection="1">
      <alignment horizontal="centerContinuous" vertical="center" wrapText="1"/>
      <protection hidden="1"/>
    </xf>
    <xf numFmtId="0" fontId="38" fillId="0" borderId="0" xfId="0" applyFont="1" applyAlignment="1" applyProtection="1">
      <alignment horizontal="center" textRotation="90"/>
      <protection hidden="1"/>
    </xf>
    <xf numFmtId="0" fontId="38" fillId="11" borderId="21" xfId="0" applyFont="1" applyFill="1" applyBorder="1" applyAlignment="1" applyProtection="1">
      <alignment horizontal="center" vertical="center" wrapText="1"/>
      <protection hidden="1"/>
    </xf>
    <xf numFmtId="0" fontId="38" fillId="11" borderId="1" xfId="0" applyFont="1" applyFill="1" applyBorder="1" applyAlignment="1" applyProtection="1">
      <alignment horizontal="centerContinuous" vertical="center" wrapText="1"/>
      <protection hidden="1"/>
    </xf>
    <xf numFmtId="0" fontId="38" fillId="11" borderId="23" xfId="0" applyFont="1" applyFill="1" applyBorder="1" applyAlignment="1" applyProtection="1">
      <alignment horizontal="centerContinuous" vertical="center" wrapText="1"/>
      <protection hidden="1"/>
    </xf>
    <xf numFmtId="0" fontId="38" fillId="11" borderId="22" xfId="0" applyFont="1" applyFill="1" applyBorder="1" applyAlignment="1" applyProtection="1">
      <alignment horizontal="centerContinuous" vertical="center" wrapText="1"/>
      <protection hidden="1"/>
    </xf>
    <xf numFmtId="0" fontId="38" fillId="11" borderId="21" xfId="0" applyFont="1" applyFill="1" applyBorder="1" applyAlignment="1" applyProtection="1">
      <alignment horizontal="centerContinuous" vertical="center" wrapText="1"/>
      <protection hidden="1"/>
    </xf>
    <xf numFmtId="0" fontId="39" fillId="0" borderId="0" xfId="0" applyFont="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9" fillId="0" borderId="21" xfId="0" applyFont="1" applyBorder="1" applyAlignment="1" applyProtection="1">
      <alignment vertical="center" wrapText="1"/>
      <protection hidden="1"/>
    </xf>
    <xf numFmtId="0" fontId="6" fillId="0" borderId="0" xfId="0" applyFont="1" applyAlignment="1" applyProtection="1">
      <alignment horizontal="center" vertical="center"/>
      <protection locked="0"/>
    </xf>
    <xf numFmtId="0" fontId="9" fillId="0" borderId="24"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11"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13" xfId="0" applyFont="1" applyBorder="1" applyAlignment="1" applyProtection="1">
      <alignment horizontal="left" vertical="center"/>
      <protection hidden="1"/>
    </xf>
    <xf numFmtId="1" fontId="19" fillId="0" borderId="11" xfId="4" applyNumberFormat="1" applyFont="1" applyFill="1" applyBorder="1" applyAlignment="1" applyProtection="1">
      <alignment horizontal="center" vertical="center"/>
      <protection hidden="1"/>
    </xf>
    <xf numFmtId="1" fontId="40" fillId="0" borderId="11" xfId="4" applyNumberFormat="1" applyFont="1" applyFill="1" applyBorder="1" applyAlignment="1" applyProtection="1">
      <alignment horizontal="center" vertical="center"/>
      <protection locked="0" hidden="1"/>
    </xf>
    <xf numFmtId="9" fontId="19" fillId="0" borderId="24" xfId="4" applyNumberFormat="1" applyFont="1" applyFill="1" applyBorder="1" applyAlignment="1" applyProtection="1">
      <alignment horizontal="center" vertical="center"/>
      <protection hidden="1"/>
    </xf>
    <xf numFmtId="0" fontId="9" fillId="0" borderId="0" xfId="0" applyFont="1" applyAlignment="1" applyProtection="1">
      <alignment horizontal="center"/>
      <protection hidden="1"/>
    </xf>
    <xf numFmtId="0" fontId="9" fillId="11" borderId="1" xfId="0" applyFont="1" applyFill="1" applyBorder="1" applyProtection="1">
      <protection hidden="1"/>
    </xf>
    <xf numFmtId="0" fontId="38" fillId="11" borderId="23" xfId="4" applyFont="1" applyFill="1" applyBorder="1" applyAlignment="1" applyProtection="1">
      <alignment horizontal="center" vertical="center"/>
      <protection hidden="1"/>
    </xf>
    <xf numFmtId="1" fontId="39" fillId="11" borderId="23" xfId="0" applyNumberFormat="1" applyFont="1" applyFill="1" applyBorder="1" applyAlignment="1" applyProtection="1">
      <alignment horizontal="center"/>
      <protection hidden="1"/>
    </xf>
    <xf numFmtId="1" fontId="38" fillId="11" borderId="23" xfId="0" applyNumberFormat="1" applyFont="1" applyFill="1" applyBorder="1" applyAlignment="1" applyProtection="1">
      <alignment horizontal="center"/>
      <protection hidden="1"/>
    </xf>
    <xf numFmtId="9" fontId="38" fillId="11" borderId="21" xfId="0" applyNumberFormat="1" applyFont="1" applyFill="1" applyBorder="1" applyAlignment="1" applyProtection="1">
      <alignment horizontal="center"/>
      <protection hidden="1"/>
    </xf>
    <xf numFmtId="0" fontId="28" fillId="0" borderId="0" xfId="0" applyFo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hidden="1"/>
    </xf>
    <xf numFmtId="0" fontId="12" fillId="6" borderId="0" xfId="0" applyFont="1" applyFill="1" applyAlignment="1" applyProtection="1">
      <alignment horizontal="justify" vertical="top" wrapText="1"/>
      <protection locked="0" hidden="1"/>
    </xf>
    <xf numFmtId="0" fontId="6" fillId="12" borderId="1" xfId="0" applyFont="1" applyFill="1" applyBorder="1" applyAlignment="1" applyProtection="1">
      <alignment horizontal="centerContinuous" vertical="center"/>
      <protection hidden="1"/>
    </xf>
    <xf numFmtId="0" fontId="6" fillId="12" borderId="21" xfId="0" applyFont="1" applyFill="1" applyBorder="1" applyAlignment="1" applyProtection="1">
      <alignment horizontal="centerContinuous" vertical="center"/>
      <protection hidden="1"/>
    </xf>
    <xf numFmtId="0" fontId="6" fillId="12"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24" fillId="12" borderId="21" xfId="0" applyFont="1" applyFill="1" applyBorder="1" applyAlignment="1" applyProtection="1">
      <alignment horizontal="center" vertical="center" wrapText="1"/>
      <protection hidden="1"/>
    </xf>
    <xf numFmtId="0" fontId="24" fillId="12" borderId="1" xfId="0" applyFont="1" applyFill="1" applyBorder="1" applyAlignment="1" applyProtection="1">
      <alignment horizontal="center" vertical="center"/>
      <protection hidden="1"/>
    </xf>
    <xf numFmtId="0" fontId="24" fillId="12" borderId="21" xfId="0" applyFont="1" applyFill="1" applyBorder="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2" applyFont="1" applyFill="1" applyBorder="1" applyAlignment="1" applyProtection="1">
      <alignment horizontal="center" vertical="center"/>
      <protection hidden="1"/>
    </xf>
    <xf numFmtId="165" fontId="2" fillId="8" borderId="21" xfId="2" applyFont="1" applyFill="1" applyBorder="1" applyAlignment="1" applyProtection="1">
      <alignment horizontal="center" vertical="center"/>
      <protection hidden="1"/>
    </xf>
    <xf numFmtId="165" fontId="16" fillId="0" borderId="21" xfId="2" applyFont="1" applyBorder="1" applyAlignment="1" applyProtection="1">
      <alignment horizontal="center" vertical="center"/>
      <protection locked="0" hidden="1"/>
    </xf>
    <xf numFmtId="9" fontId="2" fillId="0" borderId="21" xfId="2"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13" borderId="0" xfId="0" applyFont="1" applyFill="1" applyAlignment="1" applyProtection="1">
      <alignment horizontal="centerContinuous" vertical="center"/>
      <protection hidden="1"/>
    </xf>
    <xf numFmtId="0" fontId="25" fillId="0" borderId="0" xfId="0" applyFont="1"/>
    <xf numFmtId="0" fontId="17" fillId="0" borderId="0" xfId="0" applyFont="1" applyAlignment="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12"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1" borderId="1" xfId="0" applyFont="1" applyFill="1" applyBorder="1"/>
    <xf numFmtId="169" fontId="6" fillId="11" borderId="1" xfId="0" applyNumberFormat="1" applyFont="1" applyFill="1" applyBorder="1" applyAlignment="1">
      <alignment horizontal="center" vertical="center"/>
    </xf>
    <xf numFmtId="169" fontId="6" fillId="11" borderId="21" xfId="0" applyNumberFormat="1" applyFont="1" applyFill="1" applyBorder="1" applyAlignment="1">
      <alignment horizontal="center" vertical="center"/>
    </xf>
    <xf numFmtId="0" fontId="6" fillId="12" borderId="21" xfId="0" applyFont="1" applyFill="1" applyBorder="1" applyAlignment="1">
      <alignment horizontal="center" vertical="center"/>
    </xf>
    <xf numFmtId="0" fontId="6" fillId="12" borderId="1" xfId="4" applyFont="1" applyFill="1" applyBorder="1" applyAlignment="1" applyProtection="1">
      <alignment horizontal="center" vertical="center"/>
      <protection hidden="1"/>
    </xf>
    <xf numFmtId="0" fontId="6" fillId="12" borderId="21" xfId="4" applyFont="1" applyFill="1" applyBorder="1" applyAlignment="1" applyProtection="1">
      <alignment horizontal="center" vertical="center" wrapText="1"/>
      <protection hidden="1"/>
    </xf>
    <xf numFmtId="0" fontId="29" fillId="0" borderId="21" xfId="0" applyFont="1" applyBorder="1" applyProtection="1">
      <protection locked="0"/>
    </xf>
    <xf numFmtId="0" fontId="25" fillId="0" borderId="1" xfId="4" applyFont="1" applyFill="1" applyBorder="1" applyAlignment="1" applyProtection="1">
      <alignment horizontal="left"/>
      <protection locked="0" hidden="1"/>
    </xf>
    <xf numFmtId="165" fontId="37" fillId="0" borderId="1" xfId="2" applyFont="1" applyBorder="1" applyAlignment="1" applyProtection="1">
      <alignment horizontal="center"/>
      <protection locked="0"/>
    </xf>
    <xf numFmtId="165" fontId="29" fillId="0" borderId="21" xfId="2" applyFont="1" applyBorder="1" applyAlignment="1" applyProtection="1">
      <alignment horizontal="center"/>
    </xf>
    <xf numFmtId="0" fontId="6" fillId="11" borderId="1" xfId="0" applyFont="1" applyFill="1" applyBorder="1" applyAlignment="1">
      <alignment horizontal="right"/>
    </xf>
    <xf numFmtId="165" fontId="36" fillId="11" borderId="21" xfId="0" applyNumberFormat="1" applyFont="1" applyFill="1" applyBorder="1" applyAlignment="1">
      <alignment horizontal="center"/>
    </xf>
    <xf numFmtId="165" fontId="36" fillId="11"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2" fillId="0" borderId="0" xfId="0" applyFont="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locked="0"/>
    </xf>
    <xf numFmtId="167" fontId="12" fillId="0" borderId="6" xfId="3" applyNumberFormat="1" applyFont="1" applyFill="1" applyBorder="1" applyAlignment="1" applyProtection="1">
      <alignment horizontal="center" vertical="center"/>
      <protection hidden="1"/>
    </xf>
    <xf numFmtId="167" fontId="12" fillId="0" borderId="7" xfId="3"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Border="1" applyAlignment="1" applyProtection="1">
      <alignment horizontal="center" vertical="center"/>
      <protection hidden="1"/>
    </xf>
    <xf numFmtId="0" fontId="21" fillId="0" borderId="9" xfId="0" applyFont="1" applyBorder="1" applyAlignment="1" applyProtection="1">
      <alignment horizontal="center" vertical="center"/>
      <protection hidden="1"/>
    </xf>
    <xf numFmtId="167" fontId="21" fillId="0" borderId="9" xfId="3" applyNumberFormat="1" applyFont="1" applyFill="1" applyBorder="1" applyAlignment="1" applyProtection="1">
      <alignment horizontal="center" vertical="center"/>
      <protection hidden="1"/>
    </xf>
    <xf numFmtId="167" fontId="21" fillId="0" borderId="10" xfId="3"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Border="1" applyAlignment="1" applyProtection="1">
      <alignment horizontal="center" vertical="center"/>
      <protection hidden="1"/>
    </xf>
    <xf numFmtId="167" fontId="2" fillId="0" borderId="6" xfId="3" applyNumberFormat="1" applyFont="1" applyFill="1" applyBorder="1" applyAlignment="1" applyProtection="1">
      <alignment horizontal="center" vertical="center"/>
      <protection hidden="1"/>
    </xf>
    <xf numFmtId="167" fontId="2" fillId="0" borderId="7" xfId="3" applyNumberFormat="1" applyFont="1" applyFill="1" applyBorder="1" applyAlignment="1" applyProtection="1">
      <alignment horizontal="center" vertical="center"/>
      <protection hidden="1"/>
    </xf>
    <xf numFmtId="3" fontId="5" fillId="0" borderId="9" xfId="0" applyNumberFormat="1"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167" fontId="5" fillId="0" borderId="9" xfId="3" applyNumberFormat="1" applyFont="1" applyFill="1" applyBorder="1" applyAlignment="1" applyProtection="1">
      <alignment horizontal="center" vertical="center"/>
      <protection hidden="1"/>
    </xf>
    <xf numFmtId="167" fontId="5" fillId="0" borderId="10" xfId="3"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9" fillId="5" borderId="8" xfId="0" applyFont="1" applyFill="1" applyBorder="1" applyAlignment="1" applyProtection="1">
      <alignment vertical="center" wrapText="1"/>
      <protection hidden="1"/>
    </xf>
    <xf numFmtId="0" fontId="22" fillId="0" borderId="0" xfId="0" applyFont="1" applyAlignment="1" applyProtection="1">
      <alignment horizontal="centerContinuous" vertical="center"/>
      <protection hidden="1"/>
    </xf>
    <xf numFmtId="0" fontId="6" fillId="0" borderId="0" xfId="0" applyFont="1" applyAlignment="1" applyProtection="1">
      <alignment horizontal="centerContinuous" vertical="center"/>
      <protection hidden="1"/>
    </xf>
    <xf numFmtId="0" fontId="10" fillId="0" borderId="0" xfId="0" applyFont="1" applyAlignment="1" applyProtection="1">
      <alignment horizontal="centerContinuous" vertical="center"/>
      <protection hidden="1"/>
    </xf>
    <xf numFmtId="0" fontId="13" fillId="0" borderId="0" xfId="0" applyFont="1" applyAlignment="1" applyProtection="1">
      <alignment horizontal="center" vertical="center" wrapText="1"/>
      <protection hidden="1"/>
    </xf>
    <xf numFmtId="0" fontId="9" fillId="0" borderId="0" xfId="0" applyFont="1" applyAlignment="1" applyProtection="1">
      <alignment vertical="center" wrapText="1"/>
      <protection hidden="1"/>
    </xf>
    <xf numFmtId="3" fontId="2" fillId="0" borderId="0" xfId="0" applyNumberFormat="1" applyFont="1" applyAlignment="1" applyProtection="1">
      <alignment horizontal="center" vertical="center"/>
      <protection hidden="1"/>
    </xf>
    <xf numFmtId="0" fontId="16" fillId="0" borderId="0" xfId="0" applyFont="1" applyAlignment="1" applyProtection="1">
      <alignment horizontal="center" vertical="center"/>
      <protection locked="0"/>
    </xf>
    <xf numFmtId="167" fontId="2" fillId="0" borderId="0" xfId="3" applyNumberFormat="1" applyFont="1" applyFill="1" applyBorder="1" applyAlignment="1" applyProtection="1">
      <alignment horizontal="center" vertical="center"/>
      <protection hidden="1"/>
    </xf>
    <xf numFmtId="3" fontId="5"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167" fontId="5" fillId="0" borderId="0" xfId="3" applyNumberFormat="1" applyFont="1" applyFill="1" applyBorder="1" applyAlignment="1" applyProtection="1">
      <alignment horizontal="center" vertical="center"/>
      <protection hidden="1"/>
    </xf>
    <xf numFmtId="0" fontId="5" fillId="0" borderId="0" xfId="0" applyFont="1" applyAlignment="1" applyProtection="1">
      <alignment vertical="center"/>
      <protection locked="0" hidden="1"/>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locked="0" hidden="1"/>
    </xf>
    <xf numFmtId="0" fontId="9" fillId="0" borderId="0" xfId="0" applyFont="1" applyAlignment="1" applyProtection="1">
      <alignment horizontal="center" vertical="center"/>
      <protection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2" fillId="4" borderId="2" xfId="0" applyFont="1" applyFill="1" applyBorder="1" applyAlignment="1" applyProtection="1">
      <alignment horizontal="center" vertical="center"/>
      <protection hidden="1"/>
    </xf>
    <xf numFmtId="0" fontId="22" fillId="4" borderId="3" xfId="0" applyFont="1" applyFill="1" applyBorder="1" applyAlignment="1" applyProtection="1">
      <alignment horizontal="center" vertical="center"/>
      <protection hidden="1"/>
    </xf>
    <xf numFmtId="0" fontId="22" fillId="4" borderId="4" xfId="0" applyFont="1" applyFill="1" applyBorder="1" applyAlignment="1" applyProtection="1">
      <alignment horizontal="center" vertical="center"/>
      <protection hidden="1"/>
    </xf>
    <xf numFmtId="43" fontId="4" fillId="4" borderId="0" xfId="6"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4" fillId="7" borderId="11" xfId="0" applyFont="1" applyFill="1" applyBorder="1" applyAlignment="1" applyProtection="1">
      <alignment horizontal="center" vertical="center" wrapText="1"/>
      <protection hidden="1"/>
    </xf>
    <xf numFmtId="0" fontId="24" fillId="7" borderId="13" xfId="0" applyFont="1" applyFill="1" applyBorder="1" applyAlignment="1" applyProtection="1">
      <alignment horizontal="center" vertical="center" wrapText="1"/>
      <protection hidden="1"/>
    </xf>
    <xf numFmtId="0" fontId="24" fillId="7" borderId="16" xfId="0" applyFont="1" applyFill="1" applyBorder="1" applyAlignment="1" applyProtection="1">
      <alignment horizontal="center" vertical="center" wrapText="1"/>
      <protection hidden="1"/>
    </xf>
    <xf numFmtId="0" fontId="24" fillId="7"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6" fillId="4" borderId="21" xfId="0" applyFont="1" applyFill="1" applyBorder="1" applyAlignment="1" applyProtection="1">
      <alignment horizontal="center" vertical="center" wrapText="1"/>
      <protection hidden="1"/>
    </xf>
    <xf numFmtId="0" fontId="34" fillId="6" borderId="0" xfId="0" applyFont="1" applyFill="1" applyAlignment="1" applyProtection="1">
      <alignment horizontal="justify" vertical="top" wrapText="1"/>
      <protection hidden="1"/>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10" borderId="14" xfId="0" applyFont="1" applyFill="1" applyBorder="1" applyAlignment="1" applyProtection="1">
      <alignment horizontal="center" vertical="center" wrapText="1"/>
      <protection hidden="1"/>
    </xf>
    <xf numFmtId="0" fontId="6" fillId="10" borderId="0" xfId="0" applyFont="1" applyFill="1" applyAlignment="1" applyProtection="1">
      <alignment horizontal="center" vertical="center" wrapText="1"/>
      <protection hidden="1"/>
    </xf>
    <xf numFmtId="0" fontId="6" fillId="10" borderId="15"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41" fillId="6" borderId="0" xfId="0" applyFont="1" applyFill="1" applyAlignment="1" applyProtection="1">
      <alignment horizontal="justify" vertical="top" wrapText="1"/>
      <protection hidden="1"/>
    </xf>
    <xf numFmtId="0" fontId="42" fillId="6" borderId="0" xfId="0" applyFont="1" applyFill="1" applyAlignment="1" applyProtection="1">
      <alignment horizontal="justify" vertical="top" wrapText="1"/>
      <protection hidden="1"/>
    </xf>
    <xf numFmtId="0" fontId="6" fillId="12" borderId="13" xfId="0" applyFont="1" applyFill="1" applyBorder="1" applyAlignment="1" applyProtection="1">
      <alignment horizontal="center" vertical="center" wrapText="1"/>
      <protection hidden="1"/>
    </xf>
    <xf numFmtId="0" fontId="6" fillId="12" borderId="18" xfId="0" applyFont="1" applyFill="1" applyBorder="1" applyAlignment="1" applyProtection="1">
      <alignment horizontal="center" vertical="center" wrapText="1"/>
      <protection hidden="1"/>
    </xf>
    <xf numFmtId="0" fontId="38" fillId="12" borderId="24" xfId="0" applyFont="1" applyFill="1" applyBorder="1" applyAlignment="1" applyProtection="1">
      <alignment horizontal="center" vertical="center" wrapText="1"/>
      <protection hidden="1"/>
    </xf>
    <xf numFmtId="0" fontId="38" fillId="12" borderId="25" xfId="0" applyFont="1" applyFill="1" applyBorder="1" applyAlignment="1" applyProtection="1">
      <alignment horizontal="center" vertical="center" wrapText="1"/>
      <protection hidden="1"/>
    </xf>
  </cellXfs>
  <cellStyles count="8">
    <cellStyle name="20% - Énfasis1" xfId="4" builtinId="30"/>
    <cellStyle name="Millares" xfId="1" builtinId="3"/>
    <cellStyle name="Millares 2" xfId="6" xr:uid="{00000000-0005-0000-0000-000002000000}"/>
    <cellStyle name="Moneda" xfId="2" builtinId="4"/>
    <cellStyle name="Moneda 2" xfId="7" xr:uid="{00000000-0005-0000-0000-000004000000}"/>
    <cellStyle name="Normal" xfId="0" builtinId="0"/>
    <cellStyle name="Normal 3" xfId="5" xr:uid="{00000000-0005-0000-0000-000006000000}"/>
    <cellStyle name="Porcentaje" xfId="3" builtinId="5"/>
  </cellStyles>
  <dxfs count="25">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jmorales/Desktop/INEA%202/2023/PA%202023/RPP/Rpp%201%20parte/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56"/>
  <sheetViews>
    <sheetView showGridLines="0" zoomScale="70" zoomScaleNormal="70" zoomScaleSheetLayoutView="55" workbookViewId="0">
      <selection activeCell="R21" sqref="R21"/>
    </sheetView>
  </sheetViews>
  <sheetFormatPr baseColWidth="10" defaultColWidth="11.42578125" defaultRowHeight="18" x14ac:dyDescent="0.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x14ac:dyDescent="0.25">
      <c r="A1"/>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c r="AB1"/>
      <c r="AC1"/>
      <c r="AD1"/>
      <c r="AE1"/>
      <c r="AF1"/>
    </row>
    <row r="2" spans="1:32" ht="24" x14ac:dyDescent="0.25">
      <c r="A2"/>
      <c r="B2" s="243" t="s">
        <v>0</v>
      </c>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c r="AF2"/>
    </row>
    <row r="3" spans="1:32" ht="24.75" customHeight="1" x14ac:dyDescent="0.25">
      <c r="A3"/>
      <c r="B3"/>
      <c r="C3"/>
      <c r="D3"/>
      <c r="E3"/>
      <c r="F3"/>
      <c r="G3"/>
      <c r="H3"/>
      <c r="I3"/>
      <c r="J3"/>
      <c r="K3"/>
      <c r="L3"/>
      <c r="M3"/>
      <c r="N3"/>
      <c r="O3"/>
      <c r="P3" s="2"/>
      <c r="Q3"/>
      <c r="R3"/>
      <c r="S3"/>
      <c r="T3"/>
      <c r="U3"/>
      <c r="V3"/>
      <c r="W3"/>
      <c r="X3"/>
      <c r="Y3"/>
      <c r="Z3"/>
      <c r="AA3"/>
      <c r="AB3"/>
      <c r="AC3"/>
      <c r="AD3"/>
      <c r="AE3"/>
      <c r="AF3"/>
    </row>
    <row r="4" spans="1:32" ht="21.75" customHeight="1" x14ac:dyDescent="0.25">
      <c r="A4"/>
      <c r="B4" s="320" t="s">
        <v>1</v>
      </c>
      <c r="C4" s="320"/>
      <c r="D4" s="320"/>
      <c r="E4" s="320"/>
      <c r="F4" s="320"/>
      <c r="G4" s="320"/>
      <c r="H4" s="320"/>
      <c r="I4" s="320"/>
      <c r="J4" s="320"/>
      <c r="K4" s="320"/>
      <c r="L4" s="320"/>
      <c r="M4" s="320"/>
      <c r="N4" s="320"/>
      <c r="O4" s="320"/>
      <c r="P4" s="2"/>
      <c r="Q4" s="244" t="s">
        <v>2</v>
      </c>
      <c r="R4" s="245"/>
      <c r="S4" s="245"/>
      <c r="T4" s="245"/>
      <c r="U4" s="245"/>
      <c r="V4" s="245"/>
      <c r="W4" s="246"/>
      <c r="X4" s="247"/>
      <c r="Y4"/>
      <c r="Z4"/>
      <c r="AA4"/>
      <c r="AB4"/>
      <c r="AC4"/>
      <c r="AD4"/>
      <c r="AE4" s="2"/>
      <c r="AF4"/>
    </row>
    <row r="5" spans="1:32" ht="23.25" customHeight="1" x14ac:dyDescent="0.25">
      <c r="A5"/>
      <c r="B5" s="248"/>
      <c r="C5" s="248"/>
      <c r="D5" s="248"/>
      <c r="E5" s="248"/>
      <c r="F5" s="248"/>
      <c r="G5" s="248"/>
      <c r="H5" s="248"/>
      <c r="I5" s="248"/>
      <c r="J5" s="248"/>
      <c r="K5" s="248"/>
      <c r="L5" s="248"/>
      <c r="M5" s="248"/>
      <c r="N5" s="248"/>
      <c r="O5" s="248"/>
      <c r="P5" s="2"/>
      <c r="Q5" s="299" t="s">
        <v>3</v>
      </c>
      <c r="R5" s="249" t="s">
        <v>4</v>
      </c>
      <c r="S5" s="249"/>
      <c r="T5" s="249"/>
      <c r="U5" s="249" t="s">
        <v>5</v>
      </c>
      <c r="V5" s="249"/>
      <c r="W5" s="250"/>
      <c r="X5" s="247"/>
      <c r="Y5"/>
      <c r="Z5"/>
      <c r="AA5"/>
      <c r="AB5"/>
      <c r="AC5"/>
      <c r="AD5"/>
      <c r="AE5" s="2"/>
      <c r="AF5"/>
    </row>
    <row r="6" spans="1:32" ht="23.25" customHeight="1" x14ac:dyDescent="0.25">
      <c r="A6"/>
      <c r="B6" s="3" t="s">
        <v>6</v>
      </c>
      <c r="C6" s="3"/>
      <c r="D6" s="4" t="s">
        <v>7</v>
      </c>
      <c r="E6" s="5"/>
      <c r="F6" s="5"/>
      <c r="G6" s="5"/>
      <c r="H6" s="251"/>
      <c r="I6" s="251"/>
      <c r="J6" s="252"/>
      <c r="K6" s="6" t="s">
        <v>8</v>
      </c>
      <c r="L6" s="4" t="s">
        <v>9</v>
      </c>
      <c r="M6" s="4"/>
      <c r="N6" s="4"/>
      <c r="O6" s="253"/>
      <c r="P6" s="2"/>
      <c r="Q6" s="299"/>
      <c r="R6" s="254" t="s">
        <v>10</v>
      </c>
      <c r="S6" s="254" t="s">
        <v>11</v>
      </c>
      <c r="T6" s="254" t="s">
        <v>12</v>
      </c>
      <c r="U6" s="254" t="s">
        <v>10</v>
      </c>
      <c r="V6" s="254" t="s">
        <v>11</v>
      </c>
      <c r="W6" s="255" t="s">
        <v>13</v>
      </c>
      <c r="X6" s="247"/>
      <c r="Y6"/>
      <c r="Z6"/>
      <c r="AA6"/>
      <c r="AB6"/>
      <c r="AC6"/>
      <c r="AD6"/>
      <c r="AE6"/>
      <c r="AF6"/>
    </row>
    <row r="7" spans="1:32" ht="23.25" customHeight="1" x14ac:dyDescent="0.25">
      <c r="A7"/>
      <c r="B7" s="256"/>
      <c r="C7" s="256"/>
      <c r="D7" s="257" t="s">
        <v>14</v>
      </c>
      <c r="E7" s="256"/>
      <c r="F7" s="248"/>
      <c r="G7"/>
      <c r="H7"/>
      <c r="I7"/>
      <c r="J7"/>
      <c r="K7"/>
      <c r="L7"/>
      <c r="M7"/>
      <c r="N7"/>
      <c r="O7"/>
      <c r="P7"/>
      <c r="Q7" s="258" t="s">
        <v>15</v>
      </c>
      <c r="R7" s="259">
        <v>980</v>
      </c>
      <c r="S7" s="260">
        <v>741</v>
      </c>
      <c r="T7" s="261">
        <v>0.7561224489795918</v>
      </c>
      <c r="U7" s="259">
        <v>470</v>
      </c>
      <c r="V7" s="260">
        <v>90</v>
      </c>
      <c r="W7" s="262">
        <v>0.19148936170212766</v>
      </c>
      <c r="X7" s="247"/>
      <c r="Y7"/>
      <c r="Z7"/>
      <c r="AA7"/>
      <c r="AB7"/>
      <c r="AC7"/>
      <c r="AD7"/>
      <c r="AE7"/>
      <c r="AF7"/>
    </row>
    <row r="8" spans="1:32" ht="23.25" customHeight="1" x14ac:dyDescent="0.25">
      <c r="A8"/>
      <c r="B8" s="321" t="s">
        <v>16</v>
      </c>
      <c r="C8" s="321"/>
      <c r="D8" s="321"/>
      <c r="E8" s="321"/>
      <c r="F8" s="321"/>
      <c r="G8" s="321"/>
      <c r="H8" s="321"/>
      <c r="I8" s="321"/>
      <c r="J8" s="321"/>
      <c r="K8" s="321"/>
      <c r="L8" s="321"/>
      <c r="M8" s="321"/>
      <c r="N8" s="321"/>
      <c r="O8" s="321"/>
      <c r="P8"/>
      <c r="Q8" s="258" t="s">
        <v>17</v>
      </c>
      <c r="R8" s="259">
        <v>2150</v>
      </c>
      <c r="S8" s="260">
        <v>1407</v>
      </c>
      <c r="T8" s="261">
        <v>0.65441860465116275</v>
      </c>
      <c r="U8" s="259">
        <v>1030</v>
      </c>
      <c r="V8" s="260">
        <v>492</v>
      </c>
      <c r="W8" s="262">
        <v>0.47766990291262135</v>
      </c>
      <c r="X8" s="247"/>
      <c r="Y8"/>
      <c r="Z8"/>
      <c r="AA8"/>
      <c r="AB8"/>
      <c r="AC8"/>
      <c r="AD8"/>
      <c r="AE8"/>
      <c r="AF8"/>
    </row>
    <row r="9" spans="1:32" ht="23.25" customHeight="1" x14ac:dyDescent="0.25">
      <c r="A9"/>
      <c r="B9" s="322" t="s">
        <v>18</v>
      </c>
      <c r="C9" s="322"/>
      <c r="D9" s="322"/>
      <c r="E9" s="322"/>
      <c r="F9" s="322"/>
      <c r="G9" s="322"/>
      <c r="H9" s="322"/>
      <c r="I9" s="322"/>
      <c r="J9" s="322"/>
      <c r="K9" s="322"/>
      <c r="L9" s="322"/>
      <c r="M9" s="322"/>
      <c r="N9" s="322"/>
      <c r="O9" s="322"/>
      <c r="P9" s="247"/>
      <c r="Q9" s="258" t="s">
        <v>19</v>
      </c>
      <c r="R9" s="259">
        <v>5230</v>
      </c>
      <c r="S9" s="260">
        <v>3631</v>
      </c>
      <c r="T9" s="261">
        <v>0.69426386233269599</v>
      </c>
      <c r="U9" s="259">
        <v>2510</v>
      </c>
      <c r="V9" s="260">
        <v>1271</v>
      </c>
      <c r="W9" s="262">
        <v>0.50637450199203182</v>
      </c>
      <c r="X9" s="247"/>
      <c r="Y9"/>
      <c r="Z9"/>
      <c r="AA9"/>
      <c r="AB9"/>
      <c r="AC9"/>
      <c r="AD9"/>
      <c r="AE9"/>
      <c r="AF9"/>
    </row>
    <row r="10" spans="1:32" ht="23.25" customHeight="1" x14ac:dyDescent="0.25">
      <c r="A10"/>
      <c r="B10" s="322"/>
      <c r="C10" s="322"/>
      <c r="D10" s="322"/>
      <c r="E10" s="322"/>
      <c r="F10" s="322"/>
      <c r="G10" s="322"/>
      <c r="H10" s="322"/>
      <c r="I10" s="322"/>
      <c r="J10" s="322"/>
      <c r="K10" s="322"/>
      <c r="L10" s="322"/>
      <c r="M10" s="322"/>
      <c r="N10" s="322"/>
      <c r="O10" s="322"/>
      <c r="P10" s="247"/>
      <c r="Q10" s="263" t="s">
        <v>20</v>
      </c>
      <c r="R10" s="264">
        <v>8360</v>
      </c>
      <c r="S10" s="265">
        <v>5779</v>
      </c>
      <c r="T10" s="266">
        <v>0.69126794258373203</v>
      </c>
      <c r="U10" s="264">
        <v>4010</v>
      </c>
      <c r="V10" s="265">
        <v>1853</v>
      </c>
      <c r="W10" s="267">
        <v>0.46209476309226932</v>
      </c>
      <c r="X10" s="247"/>
      <c r="Y10"/>
      <c r="Z10"/>
      <c r="AA10"/>
      <c r="AB10"/>
      <c r="AC10"/>
      <c r="AD10"/>
      <c r="AE10"/>
      <c r="AF10"/>
    </row>
    <row r="11" spans="1:32" ht="24.75" customHeight="1" x14ac:dyDescent="0.25">
      <c r="A11"/>
      <c r="B11" s="322"/>
      <c r="C11" s="322"/>
      <c r="D11" s="322"/>
      <c r="E11" s="322"/>
      <c r="F11" s="322"/>
      <c r="G11" s="322"/>
      <c r="H11" s="322"/>
      <c r="I11" s="322"/>
      <c r="J11" s="322"/>
      <c r="K11" s="322"/>
      <c r="L11" s="322"/>
      <c r="M11" s="322"/>
      <c r="N11" s="322"/>
      <c r="O11" s="322"/>
      <c r="P11" s="247"/>
      <c r="Q11" s="247"/>
      <c r="R11" s="247"/>
      <c r="S11" s="247"/>
      <c r="T11" s="247"/>
      <c r="U11" s="247"/>
      <c r="V11" s="247"/>
      <c r="W11" s="247"/>
      <c r="X11" s="247"/>
      <c r="Y11"/>
      <c r="Z11"/>
      <c r="AA11"/>
      <c r="AB11"/>
      <c r="AC11"/>
      <c r="AD11"/>
      <c r="AE11" s="247"/>
      <c r="AF11" s="247"/>
    </row>
    <row r="12" spans="1:32" ht="26.25" customHeight="1" x14ac:dyDescent="0.25">
      <c r="A12"/>
      <c r="B12" s="268" t="s">
        <v>21</v>
      </c>
      <c r="C12" s="269"/>
      <c r="D12" s="269"/>
      <c r="E12" s="269"/>
      <c r="F12" s="269"/>
      <c r="G12" s="269"/>
      <c r="H12" s="270"/>
      <c r="I12"/>
      <c r="J12" s="293" t="s">
        <v>22</v>
      </c>
      <c r="K12" s="294"/>
      <c r="L12" s="294"/>
      <c r="M12" s="294"/>
      <c r="N12" s="294"/>
      <c r="O12" s="295"/>
      <c r="P12" s="247"/>
      <c r="Q12" s="268" t="s">
        <v>23</v>
      </c>
      <c r="R12" s="245"/>
      <c r="S12" s="245"/>
      <c r="T12" s="245"/>
      <c r="U12" s="245"/>
      <c r="V12" s="245"/>
      <c r="W12" s="246"/>
      <c r="X12"/>
      <c r="Y12" s="293" t="s">
        <v>22</v>
      </c>
      <c r="Z12" s="294"/>
      <c r="AA12" s="294"/>
      <c r="AB12" s="294"/>
      <c r="AC12" s="294"/>
      <c r="AD12" s="295"/>
      <c r="AE12"/>
      <c r="AF12"/>
    </row>
    <row r="13" spans="1:32" x14ac:dyDescent="0.25">
      <c r="A13"/>
      <c r="B13" s="299" t="s">
        <v>3</v>
      </c>
      <c r="C13" s="249" t="s">
        <v>4</v>
      </c>
      <c r="D13" s="249"/>
      <c r="E13" s="249"/>
      <c r="F13" s="249" t="s">
        <v>5</v>
      </c>
      <c r="G13" s="249"/>
      <c r="H13" s="250"/>
      <c r="I13"/>
      <c r="J13" s="296"/>
      <c r="K13" s="297"/>
      <c r="L13" s="297"/>
      <c r="M13" s="297"/>
      <c r="N13" s="297"/>
      <c r="O13" s="298"/>
      <c r="P13" s="247"/>
      <c r="Q13" s="299" t="s">
        <v>3</v>
      </c>
      <c r="R13" s="249" t="s">
        <v>4</v>
      </c>
      <c r="S13" s="249"/>
      <c r="T13" s="249"/>
      <c r="U13" s="249" t="s">
        <v>5</v>
      </c>
      <c r="V13" s="249"/>
      <c r="W13" s="250"/>
      <c r="X13"/>
      <c r="Y13" s="296"/>
      <c r="Z13" s="297"/>
      <c r="AA13" s="297"/>
      <c r="AB13" s="297"/>
      <c r="AC13" s="297"/>
      <c r="AD13" s="298"/>
      <c r="AE13"/>
      <c r="AF13"/>
    </row>
    <row r="14" spans="1:32" ht="24.75" customHeight="1" x14ac:dyDescent="0.25">
      <c r="A14" s="247"/>
      <c r="B14" s="299"/>
      <c r="C14" s="254" t="s">
        <v>10</v>
      </c>
      <c r="D14" s="254" t="s">
        <v>11</v>
      </c>
      <c r="E14" s="254" t="s">
        <v>24</v>
      </c>
      <c r="F14" s="254" t="s">
        <v>10</v>
      </c>
      <c r="G14" s="254" t="s">
        <v>11</v>
      </c>
      <c r="H14" s="255" t="s">
        <v>24</v>
      </c>
      <c r="I14"/>
      <c r="J14" s="300" t="s">
        <v>177</v>
      </c>
      <c r="K14" s="301"/>
      <c r="L14" s="301"/>
      <c r="M14" s="301"/>
      <c r="N14" s="301"/>
      <c r="O14" s="302"/>
      <c r="P14" s="247"/>
      <c r="Q14" s="299"/>
      <c r="R14" s="254" t="s">
        <v>10</v>
      </c>
      <c r="S14" s="254" t="s">
        <v>11</v>
      </c>
      <c r="T14" s="254" t="s">
        <v>24</v>
      </c>
      <c r="U14" s="254" t="s">
        <v>10</v>
      </c>
      <c r="V14" s="254" t="s">
        <v>11</v>
      </c>
      <c r="W14" s="255" t="s">
        <v>24</v>
      </c>
      <c r="X14"/>
      <c r="Y14" s="300" t="s">
        <v>178</v>
      </c>
      <c r="Z14" s="301"/>
      <c r="AA14" s="301"/>
      <c r="AB14" s="301"/>
      <c r="AC14" s="301"/>
      <c r="AD14" s="302"/>
      <c r="AE14"/>
      <c r="AF14"/>
    </row>
    <row r="15" spans="1:32" ht="24.75" customHeight="1" x14ac:dyDescent="0.25">
      <c r="A15" s="247"/>
      <c r="B15" s="258" t="s">
        <v>15</v>
      </c>
      <c r="C15" s="271">
        <v>850</v>
      </c>
      <c r="D15" s="260">
        <v>712</v>
      </c>
      <c r="E15" s="272">
        <v>0.83764705882352941</v>
      </c>
      <c r="F15" s="271">
        <v>418</v>
      </c>
      <c r="G15" s="260">
        <v>84</v>
      </c>
      <c r="H15" s="273">
        <v>0.20095693779904306</v>
      </c>
      <c r="I15"/>
      <c r="J15" s="303"/>
      <c r="K15" s="304"/>
      <c r="L15" s="304"/>
      <c r="M15" s="304"/>
      <c r="N15" s="304"/>
      <c r="O15" s="305"/>
      <c r="P15" s="247"/>
      <c r="Q15" s="258" t="s">
        <v>15</v>
      </c>
      <c r="R15" s="271">
        <v>90</v>
      </c>
      <c r="S15" s="260">
        <v>0</v>
      </c>
      <c r="T15" s="272">
        <v>0</v>
      </c>
      <c r="U15" s="271">
        <v>31</v>
      </c>
      <c r="V15" s="260">
        <v>0</v>
      </c>
      <c r="W15" s="273">
        <v>0</v>
      </c>
      <c r="X15"/>
      <c r="Y15" s="303"/>
      <c r="Z15" s="304"/>
      <c r="AA15" s="304"/>
      <c r="AB15" s="304"/>
      <c r="AC15" s="304"/>
      <c r="AD15" s="305"/>
      <c r="AE15"/>
      <c r="AF15"/>
    </row>
    <row r="16" spans="1:32" ht="24.75" customHeight="1" x14ac:dyDescent="0.25">
      <c r="A16" s="247"/>
      <c r="B16" s="258" t="s">
        <v>17</v>
      </c>
      <c r="C16" s="271">
        <v>1630</v>
      </c>
      <c r="D16" s="260">
        <v>925</v>
      </c>
      <c r="E16" s="272">
        <v>0.56748466257668717</v>
      </c>
      <c r="F16" s="271">
        <v>814</v>
      </c>
      <c r="G16" s="260">
        <v>392</v>
      </c>
      <c r="H16" s="273">
        <v>0.48157248157248156</v>
      </c>
      <c r="I16"/>
      <c r="J16" s="303"/>
      <c r="K16" s="304"/>
      <c r="L16" s="304"/>
      <c r="M16" s="304"/>
      <c r="N16" s="304"/>
      <c r="O16" s="305"/>
      <c r="P16" s="247"/>
      <c r="Q16" s="258" t="s">
        <v>17</v>
      </c>
      <c r="R16" s="271">
        <v>110</v>
      </c>
      <c r="S16" s="260">
        <v>0</v>
      </c>
      <c r="T16" s="272">
        <v>0</v>
      </c>
      <c r="U16" s="271">
        <v>74</v>
      </c>
      <c r="V16" s="260">
        <v>0</v>
      </c>
      <c r="W16" s="273">
        <v>0</v>
      </c>
      <c r="X16"/>
      <c r="Y16" s="303"/>
      <c r="Z16" s="304"/>
      <c r="AA16" s="304"/>
      <c r="AB16" s="304"/>
      <c r="AC16" s="304"/>
      <c r="AD16" s="305"/>
      <c r="AE16"/>
      <c r="AF16"/>
    </row>
    <row r="17" spans="1:30" ht="24.75" customHeight="1" x14ac:dyDescent="0.25">
      <c r="A17" s="247"/>
      <c r="B17" s="258" t="s">
        <v>19</v>
      </c>
      <c r="C17" s="271">
        <v>4968</v>
      </c>
      <c r="D17" s="260">
        <v>3535</v>
      </c>
      <c r="E17" s="272">
        <v>0.71155394524959747</v>
      </c>
      <c r="F17" s="271">
        <v>2410</v>
      </c>
      <c r="G17" s="260">
        <v>1268</v>
      </c>
      <c r="H17" s="273">
        <v>0.52614107883817429</v>
      </c>
      <c r="I17"/>
      <c r="J17" s="303"/>
      <c r="K17" s="304"/>
      <c r="L17" s="304"/>
      <c r="M17" s="304"/>
      <c r="N17" s="304"/>
      <c r="O17" s="305"/>
      <c r="P17" s="247"/>
      <c r="Q17" s="258" t="s">
        <v>19</v>
      </c>
      <c r="R17" s="271">
        <v>180</v>
      </c>
      <c r="S17" s="260">
        <v>0</v>
      </c>
      <c r="T17" s="272">
        <v>0</v>
      </c>
      <c r="U17" s="271">
        <v>63</v>
      </c>
      <c r="V17" s="260">
        <v>0</v>
      </c>
      <c r="W17" s="273">
        <v>0</v>
      </c>
      <c r="X17"/>
      <c r="Y17" s="303"/>
      <c r="Z17" s="304"/>
      <c r="AA17" s="304"/>
      <c r="AB17" s="304"/>
      <c r="AC17" s="304"/>
      <c r="AD17" s="305"/>
    </row>
    <row r="18" spans="1:30" ht="24.75" customHeight="1" x14ac:dyDescent="0.25">
      <c r="A18" s="247"/>
      <c r="B18" s="263" t="s">
        <v>20</v>
      </c>
      <c r="C18" s="274">
        <v>7448</v>
      </c>
      <c r="D18" s="275">
        <v>5172</v>
      </c>
      <c r="E18" s="276">
        <v>0.69441460794844256</v>
      </c>
      <c r="F18" s="274">
        <v>3642</v>
      </c>
      <c r="G18" s="275">
        <v>1744</v>
      </c>
      <c r="H18" s="277">
        <v>0.47885777045579353</v>
      </c>
      <c r="I18"/>
      <c r="J18" s="306"/>
      <c r="K18" s="307"/>
      <c r="L18" s="307"/>
      <c r="M18" s="307"/>
      <c r="N18" s="307"/>
      <c r="O18" s="308"/>
      <c r="P18" s="247"/>
      <c r="Q18" s="263" t="s">
        <v>20</v>
      </c>
      <c r="R18" s="274">
        <v>380</v>
      </c>
      <c r="S18" s="275">
        <v>0</v>
      </c>
      <c r="T18" s="276">
        <v>0</v>
      </c>
      <c r="U18" s="274">
        <v>168</v>
      </c>
      <c r="V18" s="275">
        <v>0</v>
      </c>
      <c r="W18" s="277">
        <v>0</v>
      </c>
      <c r="X18"/>
      <c r="Y18" s="306"/>
      <c r="Z18" s="307"/>
      <c r="AA18" s="307"/>
      <c r="AB18" s="307"/>
      <c r="AC18" s="307"/>
      <c r="AD18" s="308"/>
    </row>
    <row r="19" spans="1:30" x14ac:dyDescent="0.25">
      <c r="A19" s="247"/>
      <c r="B19" s="309" t="s">
        <v>25</v>
      </c>
      <c r="C19" s="309"/>
      <c r="D19" s="309"/>
      <c r="E19" s="309"/>
      <c r="F19" s="309"/>
      <c r="G19" s="309"/>
      <c r="H19" s="309"/>
      <c r="I19"/>
      <c r="J19"/>
      <c r="K19"/>
      <c r="L19"/>
      <c r="M19"/>
      <c r="N19"/>
      <c r="O19"/>
      <c r="P19"/>
      <c r="Q19" s="309" t="s">
        <v>25</v>
      </c>
      <c r="R19" s="309"/>
      <c r="S19" s="309"/>
      <c r="T19" s="309"/>
      <c r="U19" s="309"/>
      <c r="V19" s="309"/>
      <c r="W19" s="309"/>
      <c r="X19"/>
      <c r="Y19"/>
      <c r="Z19"/>
      <c r="AA19"/>
      <c r="AB19"/>
      <c r="AC19"/>
      <c r="AD19"/>
    </row>
    <row r="20" spans="1:30" x14ac:dyDescent="0.25">
      <c r="A20" s="247"/>
      <c r="B20" s="247"/>
      <c r="C20" s="247"/>
      <c r="D20" s="247"/>
      <c r="E20" s="247"/>
      <c r="F20" s="247"/>
      <c r="G20" s="247"/>
      <c r="H20" s="247"/>
      <c r="I20" s="247"/>
      <c r="J20" s="247"/>
      <c r="K20"/>
      <c r="L20"/>
      <c r="M20"/>
      <c r="N20"/>
      <c r="O20"/>
      <c r="P20"/>
      <c r="Q20"/>
      <c r="R20"/>
      <c r="S20"/>
      <c r="T20"/>
      <c r="U20"/>
      <c r="V20"/>
      <c r="W20"/>
      <c r="X20"/>
      <c r="Y20"/>
      <c r="Z20"/>
      <c r="AA20"/>
      <c r="AB20"/>
      <c r="AC20"/>
      <c r="AD20"/>
    </row>
    <row r="21" spans="1:30" ht="26.25" customHeight="1" x14ac:dyDescent="0.25">
      <c r="A21" s="247"/>
      <c r="B21" s="268" t="s">
        <v>26</v>
      </c>
      <c r="C21" s="245"/>
      <c r="D21" s="245"/>
      <c r="E21" s="245"/>
      <c r="F21" s="245"/>
      <c r="G21" s="245"/>
      <c r="H21" s="246"/>
      <c r="I21" s="247"/>
      <c r="J21" s="293" t="s">
        <v>22</v>
      </c>
      <c r="K21" s="294"/>
      <c r="L21" s="294"/>
      <c r="M21" s="294"/>
      <c r="N21" s="294"/>
      <c r="O21" s="295"/>
      <c r="P21"/>
      <c r="Q21" s="278" t="s">
        <v>27</v>
      </c>
      <c r="R21" s="245"/>
      <c r="S21" s="245"/>
      <c r="T21" s="245"/>
      <c r="U21" s="245"/>
      <c r="V21" s="245"/>
      <c r="W21" s="246"/>
      <c r="X21"/>
      <c r="Y21" s="293" t="s">
        <v>22</v>
      </c>
      <c r="Z21" s="294"/>
      <c r="AA21" s="294"/>
      <c r="AB21" s="294"/>
      <c r="AC21" s="294"/>
      <c r="AD21" s="295"/>
    </row>
    <row r="22" spans="1:30" ht="21.75" customHeight="1" x14ac:dyDescent="0.25">
      <c r="A22" s="247"/>
      <c r="B22" s="299" t="s">
        <v>3</v>
      </c>
      <c r="C22" s="249" t="s">
        <v>4</v>
      </c>
      <c r="D22" s="249"/>
      <c r="E22" s="249"/>
      <c r="F22" s="249" t="s">
        <v>5</v>
      </c>
      <c r="G22" s="249"/>
      <c r="H22" s="250"/>
      <c r="I22"/>
      <c r="J22" s="296"/>
      <c r="K22" s="297"/>
      <c r="L22" s="297"/>
      <c r="M22" s="297"/>
      <c r="N22" s="297"/>
      <c r="O22" s="298"/>
      <c r="P22" s="247"/>
      <c r="Q22" s="310" t="s">
        <v>3</v>
      </c>
      <c r="R22" s="249" t="s">
        <v>4</v>
      </c>
      <c r="S22" s="249"/>
      <c r="T22" s="249"/>
      <c r="U22" s="249" t="s">
        <v>5</v>
      </c>
      <c r="V22" s="249"/>
      <c r="W22" s="250"/>
      <c r="X22"/>
      <c r="Y22" s="296"/>
      <c r="Z22" s="297"/>
      <c r="AA22" s="297"/>
      <c r="AB22" s="297"/>
      <c r="AC22" s="297"/>
      <c r="AD22" s="298"/>
    </row>
    <row r="23" spans="1:30" ht="24.75" customHeight="1" x14ac:dyDescent="0.25">
      <c r="A23" s="247"/>
      <c r="B23" s="299"/>
      <c r="C23" s="254" t="s">
        <v>10</v>
      </c>
      <c r="D23" s="254" t="s">
        <v>11</v>
      </c>
      <c r="E23" s="254" t="s">
        <v>24</v>
      </c>
      <c r="F23" s="254" t="s">
        <v>10</v>
      </c>
      <c r="G23" s="254" t="s">
        <v>11</v>
      </c>
      <c r="H23" s="255" t="s">
        <v>24</v>
      </c>
      <c r="I23"/>
      <c r="J23" s="300" t="s">
        <v>179</v>
      </c>
      <c r="K23" s="301"/>
      <c r="L23" s="301"/>
      <c r="M23" s="301"/>
      <c r="N23" s="301"/>
      <c r="O23" s="302"/>
      <c r="P23" s="247"/>
      <c r="Q23" s="311"/>
      <c r="R23" s="254" t="s">
        <v>10</v>
      </c>
      <c r="S23" s="254" t="s">
        <v>11</v>
      </c>
      <c r="T23" s="254" t="s">
        <v>24</v>
      </c>
      <c r="U23" s="254" t="s">
        <v>10</v>
      </c>
      <c r="V23" s="279" t="s">
        <v>11</v>
      </c>
      <c r="W23" s="255" t="s">
        <v>24</v>
      </c>
      <c r="X23"/>
      <c r="Y23" s="300" t="s">
        <v>180</v>
      </c>
      <c r="Z23" s="301"/>
      <c r="AA23" s="301"/>
      <c r="AB23" s="301"/>
      <c r="AC23" s="301"/>
      <c r="AD23" s="302"/>
    </row>
    <row r="24" spans="1:30" ht="24.75" customHeight="1" x14ac:dyDescent="0.25">
      <c r="A24" s="247"/>
      <c r="B24" s="258" t="s">
        <v>15</v>
      </c>
      <c r="C24" s="271">
        <v>0</v>
      </c>
      <c r="D24" s="260">
        <v>0</v>
      </c>
      <c r="E24" s="272">
        <v>0</v>
      </c>
      <c r="F24" s="271">
        <v>0</v>
      </c>
      <c r="G24" s="260">
        <v>0</v>
      </c>
      <c r="H24" s="273">
        <v>0</v>
      </c>
      <c r="I24"/>
      <c r="J24" s="303"/>
      <c r="K24" s="304"/>
      <c r="L24" s="304"/>
      <c r="M24" s="304"/>
      <c r="N24" s="304"/>
      <c r="O24" s="305"/>
      <c r="P24" s="247"/>
      <c r="Q24" s="258" t="s">
        <v>15</v>
      </c>
      <c r="R24" s="271">
        <v>40</v>
      </c>
      <c r="S24" s="260">
        <v>29</v>
      </c>
      <c r="T24" s="272">
        <v>0.72499999999999998</v>
      </c>
      <c r="U24" s="271">
        <v>21</v>
      </c>
      <c r="V24" s="260">
        <v>6</v>
      </c>
      <c r="W24" s="273">
        <v>0.2857142857142857</v>
      </c>
      <c r="X24"/>
      <c r="Y24" s="303"/>
      <c r="Z24" s="304"/>
      <c r="AA24" s="304"/>
      <c r="AB24" s="304"/>
      <c r="AC24" s="304"/>
      <c r="AD24" s="305"/>
    </row>
    <row r="25" spans="1:30" ht="24.75" customHeight="1" x14ac:dyDescent="0.25">
      <c r="A25" s="247"/>
      <c r="B25" s="258" t="s">
        <v>17</v>
      </c>
      <c r="C25" s="271">
        <v>0</v>
      </c>
      <c r="D25" s="260">
        <v>0</v>
      </c>
      <c r="E25" s="272">
        <v>0</v>
      </c>
      <c r="F25" s="271">
        <v>0</v>
      </c>
      <c r="G25" s="260">
        <v>0</v>
      </c>
      <c r="H25" s="273">
        <v>0</v>
      </c>
      <c r="I25"/>
      <c r="J25" s="303"/>
      <c r="K25" s="304"/>
      <c r="L25" s="304"/>
      <c r="M25" s="304"/>
      <c r="N25" s="304"/>
      <c r="O25" s="305"/>
      <c r="P25" s="247"/>
      <c r="Q25" s="258" t="s">
        <v>17</v>
      </c>
      <c r="R25" s="271">
        <v>40</v>
      </c>
      <c r="S25" s="260">
        <v>101</v>
      </c>
      <c r="T25" s="272">
        <v>2.5249999999999999</v>
      </c>
      <c r="U25" s="271">
        <v>21</v>
      </c>
      <c r="V25" s="260">
        <v>18</v>
      </c>
      <c r="W25" s="273">
        <v>0.8571428571428571</v>
      </c>
      <c r="X25"/>
      <c r="Y25" s="303"/>
      <c r="Z25" s="304"/>
      <c r="AA25" s="304"/>
      <c r="AB25" s="304"/>
      <c r="AC25" s="304"/>
      <c r="AD25" s="305"/>
    </row>
    <row r="26" spans="1:30" ht="24.75" customHeight="1" x14ac:dyDescent="0.25">
      <c r="A26" s="247"/>
      <c r="B26" s="258" t="s">
        <v>19</v>
      </c>
      <c r="C26" s="271">
        <v>0</v>
      </c>
      <c r="D26" s="260">
        <v>0</v>
      </c>
      <c r="E26" s="272">
        <v>0</v>
      </c>
      <c r="F26" s="271">
        <v>0</v>
      </c>
      <c r="G26" s="260">
        <v>0</v>
      </c>
      <c r="H26" s="273">
        <v>0</v>
      </c>
      <c r="I26" s="247"/>
      <c r="J26" s="303"/>
      <c r="K26" s="304"/>
      <c r="L26" s="304"/>
      <c r="M26" s="304"/>
      <c r="N26" s="304"/>
      <c r="O26" s="305"/>
      <c r="P26" s="247"/>
      <c r="Q26" s="258" t="s">
        <v>19</v>
      </c>
      <c r="R26" s="271">
        <v>40</v>
      </c>
      <c r="S26" s="260">
        <v>96</v>
      </c>
      <c r="T26" s="272">
        <v>2.4</v>
      </c>
      <c r="U26" s="271">
        <v>16</v>
      </c>
      <c r="V26" s="260">
        <v>3</v>
      </c>
      <c r="W26" s="273">
        <v>0.1875</v>
      </c>
      <c r="X26"/>
      <c r="Y26" s="303"/>
      <c r="Z26" s="304"/>
      <c r="AA26" s="304"/>
      <c r="AB26" s="304"/>
      <c r="AC26" s="304"/>
      <c r="AD26" s="305"/>
    </row>
    <row r="27" spans="1:30" ht="24.75" customHeight="1" x14ac:dyDescent="0.25">
      <c r="A27"/>
      <c r="B27" s="263" t="s">
        <v>20</v>
      </c>
      <c r="C27" s="274">
        <v>0</v>
      </c>
      <c r="D27" s="275">
        <v>0</v>
      </c>
      <c r="E27" s="276">
        <v>0</v>
      </c>
      <c r="F27" s="274">
        <v>0</v>
      </c>
      <c r="G27" s="275">
        <v>0</v>
      </c>
      <c r="H27" s="277">
        <v>0</v>
      </c>
      <c r="I27"/>
      <c r="J27" s="306"/>
      <c r="K27" s="307"/>
      <c r="L27" s="307"/>
      <c r="M27" s="307"/>
      <c r="N27" s="307"/>
      <c r="O27" s="308"/>
      <c r="P27"/>
      <c r="Q27" s="263" t="s">
        <v>20</v>
      </c>
      <c r="R27" s="274">
        <v>120</v>
      </c>
      <c r="S27" s="275">
        <v>226</v>
      </c>
      <c r="T27" s="276">
        <v>1.8833333333333333</v>
      </c>
      <c r="U27" s="274">
        <v>58</v>
      </c>
      <c r="V27" s="275">
        <v>27</v>
      </c>
      <c r="W27" s="277">
        <v>0.46551724137931033</v>
      </c>
      <c r="X27"/>
      <c r="Y27" s="306"/>
      <c r="Z27" s="307"/>
      <c r="AA27" s="307"/>
      <c r="AB27" s="307"/>
      <c r="AC27" s="307"/>
      <c r="AD27" s="308"/>
    </row>
    <row r="28" spans="1:30" x14ac:dyDescent="0.25">
      <c r="A28"/>
      <c r="B28" s="309" t="s">
        <v>25</v>
      </c>
      <c r="C28" s="309"/>
      <c r="D28" s="309"/>
      <c r="E28" s="309"/>
      <c r="F28" s="309"/>
      <c r="G28" s="309"/>
      <c r="H28" s="309"/>
      <c r="I28"/>
      <c r="J28"/>
      <c r="K28"/>
      <c r="L28"/>
      <c r="M28"/>
      <c r="N28"/>
      <c r="O28"/>
      <c r="P28"/>
      <c r="Q28" s="309" t="s">
        <v>25</v>
      </c>
      <c r="R28" s="309"/>
      <c r="S28" s="309"/>
      <c r="T28" s="309"/>
      <c r="U28" s="309"/>
      <c r="V28" s="309"/>
      <c r="W28" s="309"/>
      <c r="X28"/>
      <c r="Y28"/>
      <c r="Z28"/>
      <c r="AA28"/>
      <c r="AB28"/>
      <c r="AC28"/>
      <c r="AD28"/>
    </row>
    <row r="30" spans="1:30" ht="26.25" customHeight="1" x14ac:dyDescent="0.25">
      <c r="A30"/>
      <c r="B30" s="268" t="s">
        <v>28</v>
      </c>
      <c r="C30" s="245"/>
      <c r="D30" s="245"/>
      <c r="E30" s="245"/>
      <c r="F30" s="245"/>
      <c r="G30" s="245"/>
      <c r="H30" s="246"/>
      <c r="I30"/>
      <c r="J30" s="293" t="s">
        <v>22</v>
      </c>
      <c r="K30" s="294"/>
      <c r="L30" s="294"/>
      <c r="M30" s="294"/>
      <c r="N30" s="294"/>
      <c r="O30" s="295"/>
      <c r="P30"/>
      <c r="Q30" s="268" t="s">
        <v>29</v>
      </c>
      <c r="R30" s="245"/>
      <c r="S30" s="245"/>
      <c r="T30" s="245"/>
      <c r="U30" s="245"/>
      <c r="V30" s="245"/>
      <c r="W30" s="246"/>
      <c r="X30"/>
      <c r="Y30" s="293" t="s">
        <v>22</v>
      </c>
      <c r="Z30" s="294"/>
      <c r="AA30" s="294"/>
      <c r="AB30" s="294"/>
      <c r="AC30" s="294"/>
      <c r="AD30" s="295"/>
    </row>
    <row r="31" spans="1:30" ht="21.75" customHeight="1" x14ac:dyDescent="0.25">
      <c r="A31"/>
      <c r="B31" s="299" t="s">
        <v>3</v>
      </c>
      <c r="C31" s="249" t="s">
        <v>4</v>
      </c>
      <c r="D31" s="249"/>
      <c r="E31" s="249"/>
      <c r="F31" s="249" t="s">
        <v>5</v>
      </c>
      <c r="G31" s="249"/>
      <c r="H31" s="250"/>
      <c r="I31"/>
      <c r="J31" s="296"/>
      <c r="K31" s="297"/>
      <c r="L31" s="297"/>
      <c r="M31" s="297"/>
      <c r="N31" s="297"/>
      <c r="O31" s="298"/>
      <c r="P31"/>
      <c r="Q31" s="299" t="s">
        <v>3</v>
      </c>
      <c r="R31" s="249" t="s">
        <v>4</v>
      </c>
      <c r="S31" s="249"/>
      <c r="T31" s="249"/>
      <c r="U31" s="249" t="s">
        <v>5</v>
      </c>
      <c r="V31" s="249"/>
      <c r="W31" s="250"/>
      <c r="X31"/>
      <c r="Y31" s="296"/>
      <c r="Z31" s="297"/>
      <c r="AA31" s="297"/>
      <c r="AB31" s="297"/>
      <c r="AC31" s="297"/>
      <c r="AD31" s="298"/>
    </row>
    <row r="32" spans="1:30" ht="24.75" customHeight="1" x14ac:dyDescent="0.25">
      <c r="A32"/>
      <c r="B32" s="299"/>
      <c r="C32" s="254" t="s">
        <v>10</v>
      </c>
      <c r="D32" s="254" t="s">
        <v>11</v>
      </c>
      <c r="E32" s="254" t="s">
        <v>24</v>
      </c>
      <c r="F32" s="254" t="s">
        <v>10</v>
      </c>
      <c r="G32" s="254" t="s">
        <v>11</v>
      </c>
      <c r="H32" s="255" t="s">
        <v>24</v>
      </c>
      <c r="I32"/>
      <c r="J32" s="300" t="s">
        <v>181</v>
      </c>
      <c r="K32" s="301"/>
      <c r="L32" s="301"/>
      <c r="M32" s="301"/>
      <c r="N32" s="301"/>
      <c r="O32" s="302"/>
      <c r="P32"/>
      <c r="Q32" s="299"/>
      <c r="R32" s="254" t="s">
        <v>10</v>
      </c>
      <c r="S32" s="254" t="s">
        <v>11</v>
      </c>
      <c r="T32" s="254" t="s">
        <v>24</v>
      </c>
      <c r="U32" s="254" t="s">
        <v>10</v>
      </c>
      <c r="V32" s="254" t="s">
        <v>11</v>
      </c>
      <c r="W32" s="255" t="s">
        <v>24</v>
      </c>
      <c r="X32"/>
      <c r="Y32" s="300" t="s">
        <v>182</v>
      </c>
      <c r="Z32" s="301"/>
      <c r="AA32" s="301"/>
      <c r="AB32" s="301"/>
      <c r="AC32" s="301"/>
      <c r="AD32" s="302"/>
    </row>
    <row r="33" spans="2:30" ht="24.75" customHeight="1" x14ac:dyDescent="0.25">
      <c r="B33" s="258" t="s">
        <v>15</v>
      </c>
      <c r="C33" s="271">
        <v>0</v>
      </c>
      <c r="D33" s="260">
        <v>0</v>
      </c>
      <c r="E33" s="272">
        <v>0</v>
      </c>
      <c r="F33" s="271">
        <v>0</v>
      </c>
      <c r="G33" s="260">
        <v>0</v>
      </c>
      <c r="H33" s="273">
        <v>0</v>
      </c>
      <c r="I33"/>
      <c r="J33" s="303"/>
      <c r="K33" s="304"/>
      <c r="L33" s="304"/>
      <c r="M33" s="304"/>
      <c r="N33" s="304"/>
      <c r="O33" s="305"/>
      <c r="P33"/>
      <c r="Q33" s="258" t="s">
        <v>15</v>
      </c>
      <c r="R33" s="271">
        <v>0</v>
      </c>
      <c r="S33" s="260">
        <v>0</v>
      </c>
      <c r="T33" s="272">
        <v>0</v>
      </c>
      <c r="U33" s="271">
        <v>0</v>
      </c>
      <c r="V33" s="260">
        <v>0</v>
      </c>
      <c r="W33" s="273">
        <v>0</v>
      </c>
      <c r="X33"/>
      <c r="Y33" s="303"/>
      <c r="Z33" s="304"/>
      <c r="AA33" s="304"/>
      <c r="AB33" s="304"/>
      <c r="AC33" s="304"/>
      <c r="AD33" s="305"/>
    </row>
    <row r="34" spans="2:30" ht="24.75" customHeight="1" x14ac:dyDescent="0.25">
      <c r="B34" s="258" t="s">
        <v>17</v>
      </c>
      <c r="C34" s="271">
        <v>4</v>
      </c>
      <c r="D34" s="260">
        <v>0</v>
      </c>
      <c r="E34" s="272">
        <v>0</v>
      </c>
      <c r="F34" s="271">
        <v>2</v>
      </c>
      <c r="G34" s="260">
        <v>0</v>
      </c>
      <c r="H34" s="273">
        <v>0</v>
      </c>
      <c r="I34"/>
      <c r="J34" s="303"/>
      <c r="K34" s="304"/>
      <c r="L34" s="304"/>
      <c r="M34" s="304"/>
      <c r="N34" s="304"/>
      <c r="O34" s="305"/>
      <c r="P34"/>
      <c r="Q34" s="258" t="s">
        <v>17</v>
      </c>
      <c r="R34" s="271">
        <v>362</v>
      </c>
      <c r="S34" s="260">
        <v>381</v>
      </c>
      <c r="T34" s="272">
        <v>1.0524861878453038</v>
      </c>
      <c r="U34" s="271">
        <v>117</v>
      </c>
      <c r="V34" s="260">
        <v>82</v>
      </c>
      <c r="W34" s="273">
        <v>0.70085470085470081</v>
      </c>
      <c r="X34"/>
      <c r="Y34" s="303"/>
      <c r="Z34" s="304"/>
      <c r="AA34" s="304"/>
      <c r="AB34" s="304"/>
      <c r="AC34" s="304"/>
      <c r="AD34" s="305"/>
    </row>
    <row r="35" spans="2:30" ht="24.75" customHeight="1" x14ac:dyDescent="0.25">
      <c r="B35" s="258" t="s">
        <v>19</v>
      </c>
      <c r="C35" s="271">
        <v>4</v>
      </c>
      <c r="D35" s="260">
        <v>0</v>
      </c>
      <c r="E35" s="272">
        <v>0</v>
      </c>
      <c r="F35" s="271">
        <v>2</v>
      </c>
      <c r="G35" s="260">
        <v>0</v>
      </c>
      <c r="H35" s="273">
        <v>0</v>
      </c>
      <c r="I35"/>
      <c r="J35" s="303"/>
      <c r="K35" s="304"/>
      <c r="L35" s="304"/>
      <c r="M35" s="304"/>
      <c r="N35" s="304"/>
      <c r="O35" s="305"/>
      <c r="P35"/>
      <c r="Q35" s="258" t="s">
        <v>19</v>
      </c>
      <c r="R35" s="271">
        <v>0</v>
      </c>
      <c r="S35" s="260">
        <v>0</v>
      </c>
      <c r="T35" s="272">
        <v>0</v>
      </c>
      <c r="U35" s="271">
        <v>0</v>
      </c>
      <c r="V35" s="260">
        <v>0</v>
      </c>
      <c r="W35" s="273">
        <v>0</v>
      </c>
      <c r="X35"/>
      <c r="Y35" s="303"/>
      <c r="Z35" s="304"/>
      <c r="AA35" s="304"/>
      <c r="AB35" s="304"/>
      <c r="AC35" s="304"/>
      <c r="AD35" s="305"/>
    </row>
    <row r="36" spans="2:30" ht="24.75" customHeight="1" x14ac:dyDescent="0.25">
      <c r="B36" s="263" t="s">
        <v>20</v>
      </c>
      <c r="C36" s="274">
        <v>8</v>
      </c>
      <c r="D36" s="275">
        <v>0</v>
      </c>
      <c r="E36" s="276">
        <v>0</v>
      </c>
      <c r="F36" s="274">
        <v>4</v>
      </c>
      <c r="G36" s="275">
        <v>0</v>
      </c>
      <c r="H36" s="277">
        <v>0</v>
      </c>
      <c r="I36"/>
      <c r="J36" s="306"/>
      <c r="K36" s="307"/>
      <c r="L36" s="307"/>
      <c r="M36" s="307"/>
      <c r="N36" s="307"/>
      <c r="O36" s="308"/>
      <c r="P36"/>
      <c r="Q36" s="263" t="s">
        <v>20</v>
      </c>
      <c r="R36" s="274">
        <v>362</v>
      </c>
      <c r="S36" s="275">
        <v>381</v>
      </c>
      <c r="T36" s="276">
        <v>1.0524861878453038</v>
      </c>
      <c r="U36" s="274">
        <v>117</v>
      </c>
      <c r="V36" s="275">
        <v>82</v>
      </c>
      <c r="W36" s="277">
        <v>0.70085470085470081</v>
      </c>
      <c r="X36"/>
      <c r="Y36" s="306"/>
      <c r="Z36" s="307"/>
      <c r="AA36" s="307"/>
      <c r="AB36" s="307"/>
      <c r="AC36" s="307"/>
      <c r="AD36" s="308"/>
    </row>
    <row r="37" spans="2:30" x14ac:dyDescent="0.25">
      <c r="B37" s="309" t="s">
        <v>25</v>
      </c>
      <c r="C37" s="309"/>
      <c r="D37" s="309"/>
      <c r="E37" s="309"/>
      <c r="F37" s="309"/>
      <c r="G37" s="309"/>
      <c r="H37" s="309"/>
      <c r="I37"/>
      <c r="J37"/>
      <c r="K37"/>
      <c r="L37"/>
      <c r="M37"/>
      <c r="N37"/>
      <c r="O37"/>
      <c r="P37"/>
      <c r="Q37" s="309" t="s">
        <v>25</v>
      </c>
      <c r="R37" s="309"/>
      <c r="S37" s="309"/>
      <c r="T37" s="309"/>
      <c r="U37" s="309"/>
      <c r="V37" s="309"/>
      <c r="W37" s="309"/>
      <c r="X37"/>
      <c r="Y37"/>
      <c r="Z37"/>
      <c r="AA37"/>
      <c r="AB37"/>
      <c r="AC37"/>
      <c r="AD37"/>
    </row>
    <row r="40" spans="2:30" ht="26.25" customHeight="1" x14ac:dyDescent="0.25">
      <c r="B40" s="268" t="s">
        <v>30</v>
      </c>
      <c r="C40" s="245"/>
      <c r="D40" s="245"/>
      <c r="E40" s="245"/>
      <c r="F40" s="245"/>
      <c r="G40" s="245"/>
      <c r="H40" s="246"/>
      <c r="I40"/>
      <c r="J40" s="293" t="s">
        <v>22</v>
      </c>
      <c r="K40" s="294"/>
      <c r="L40" s="294"/>
      <c r="M40" s="294"/>
      <c r="N40" s="294"/>
      <c r="O40" s="295"/>
      <c r="P40"/>
      <c r="Q40" s="317" t="s">
        <v>31</v>
      </c>
      <c r="R40" s="318"/>
      <c r="S40" s="318"/>
      <c r="T40" s="318"/>
      <c r="U40" s="318"/>
      <c r="V40" s="318"/>
      <c r="W40" s="319"/>
      <c r="X40"/>
      <c r="Y40" s="293" t="s">
        <v>22</v>
      </c>
      <c r="Z40" s="294"/>
      <c r="AA40" s="294"/>
      <c r="AB40" s="294"/>
      <c r="AC40" s="294"/>
      <c r="AD40" s="295"/>
    </row>
    <row r="41" spans="2:30" ht="21.75" customHeight="1" x14ac:dyDescent="0.25">
      <c r="B41" s="299" t="s">
        <v>3</v>
      </c>
      <c r="C41" s="249" t="s">
        <v>4</v>
      </c>
      <c r="D41" s="249"/>
      <c r="E41" s="249"/>
      <c r="F41" s="249" t="s">
        <v>5</v>
      </c>
      <c r="G41" s="249"/>
      <c r="H41" s="250"/>
      <c r="I41"/>
      <c r="J41" s="296"/>
      <c r="K41" s="297"/>
      <c r="L41" s="297"/>
      <c r="M41" s="297"/>
      <c r="N41" s="297"/>
      <c r="O41" s="298"/>
      <c r="P41"/>
      <c r="Q41" s="299" t="s">
        <v>3</v>
      </c>
      <c r="R41" s="249" t="s">
        <v>4</v>
      </c>
      <c r="S41" s="249"/>
      <c r="T41" s="249"/>
      <c r="U41" s="249" t="s">
        <v>5</v>
      </c>
      <c r="V41" s="249"/>
      <c r="W41" s="250"/>
      <c r="X41"/>
      <c r="Y41" s="296"/>
      <c r="Z41" s="297"/>
      <c r="AA41" s="297"/>
      <c r="AB41" s="297"/>
      <c r="AC41" s="297"/>
      <c r="AD41" s="298"/>
    </row>
    <row r="42" spans="2:30" ht="24.75" customHeight="1" x14ac:dyDescent="0.25">
      <c r="B42" s="299"/>
      <c r="C42" s="254" t="s">
        <v>10</v>
      </c>
      <c r="D42" s="254" t="s">
        <v>11</v>
      </c>
      <c r="E42" s="254" t="s">
        <v>24</v>
      </c>
      <c r="F42" s="254" t="s">
        <v>10</v>
      </c>
      <c r="G42" s="254" t="s">
        <v>11</v>
      </c>
      <c r="H42" s="255" t="s">
        <v>24</v>
      </c>
      <c r="I42"/>
      <c r="J42" s="300" t="s">
        <v>183</v>
      </c>
      <c r="K42" s="301"/>
      <c r="L42" s="301"/>
      <c r="M42" s="301"/>
      <c r="N42" s="301"/>
      <c r="O42" s="302"/>
      <c r="P42"/>
      <c r="Q42" s="299"/>
      <c r="R42" s="254" t="s">
        <v>10</v>
      </c>
      <c r="S42" s="254" t="s">
        <v>11</v>
      </c>
      <c r="T42" s="254" t="s">
        <v>24</v>
      </c>
      <c r="U42" s="254" t="s">
        <v>10</v>
      </c>
      <c r="V42" s="254" t="s">
        <v>11</v>
      </c>
      <c r="W42" s="255" t="s">
        <v>24</v>
      </c>
      <c r="X42"/>
      <c r="Y42" s="300" t="s">
        <v>179</v>
      </c>
      <c r="Z42" s="301"/>
      <c r="AA42" s="301"/>
      <c r="AB42" s="301"/>
      <c r="AC42" s="301"/>
      <c r="AD42" s="302"/>
    </row>
    <row r="43" spans="2:30" ht="24.75" customHeight="1" x14ac:dyDescent="0.25">
      <c r="B43" s="258" t="s">
        <v>15</v>
      </c>
      <c r="C43" s="271">
        <v>0</v>
      </c>
      <c r="D43" s="260">
        <v>0</v>
      </c>
      <c r="E43" s="272">
        <v>0</v>
      </c>
      <c r="F43" s="271">
        <v>0</v>
      </c>
      <c r="G43" s="260">
        <v>0</v>
      </c>
      <c r="H43" s="273">
        <v>0</v>
      </c>
      <c r="I43"/>
      <c r="J43" s="303"/>
      <c r="K43" s="304"/>
      <c r="L43" s="304"/>
      <c r="M43" s="304"/>
      <c r="N43" s="304"/>
      <c r="O43" s="305"/>
      <c r="P43"/>
      <c r="Q43" s="258" t="s">
        <v>15</v>
      </c>
      <c r="R43" s="271">
        <v>0</v>
      </c>
      <c r="S43" s="260">
        <v>0</v>
      </c>
      <c r="T43" s="272">
        <v>0</v>
      </c>
      <c r="U43" s="271">
        <v>0</v>
      </c>
      <c r="V43" s="260">
        <v>0</v>
      </c>
      <c r="W43" s="273">
        <v>0</v>
      </c>
      <c r="X43"/>
      <c r="Y43" s="303"/>
      <c r="Z43" s="304"/>
      <c r="AA43" s="304"/>
      <c r="AB43" s="304"/>
      <c r="AC43" s="304"/>
      <c r="AD43" s="305"/>
    </row>
    <row r="44" spans="2:30" ht="24.75" customHeight="1" x14ac:dyDescent="0.25">
      <c r="B44" s="258" t="s">
        <v>17</v>
      </c>
      <c r="C44" s="271">
        <v>4</v>
      </c>
      <c r="D44" s="260">
        <v>0</v>
      </c>
      <c r="E44" s="272">
        <v>0</v>
      </c>
      <c r="F44" s="271">
        <v>2</v>
      </c>
      <c r="G44" s="260">
        <v>0</v>
      </c>
      <c r="H44" s="273">
        <v>0</v>
      </c>
      <c r="I44"/>
      <c r="J44" s="303"/>
      <c r="K44" s="304"/>
      <c r="L44" s="304"/>
      <c r="M44" s="304"/>
      <c r="N44" s="304"/>
      <c r="O44" s="305"/>
      <c r="P44"/>
      <c r="Q44" s="258" t="s">
        <v>17</v>
      </c>
      <c r="R44" s="271">
        <v>0</v>
      </c>
      <c r="S44" s="260">
        <v>0</v>
      </c>
      <c r="T44" s="272">
        <v>0</v>
      </c>
      <c r="U44" s="271">
        <v>0</v>
      </c>
      <c r="V44" s="260">
        <v>0</v>
      </c>
      <c r="W44" s="273">
        <v>0</v>
      </c>
      <c r="X44"/>
      <c r="Y44" s="303"/>
      <c r="Z44" s="304"/>
      <c r="AA44" s="304"/>
      <c r="AB44" s="304"/>
      <c r="AC44" s="304"/>
      <c r="AD44" s="305"/>
    </row>
    <row r="45" spans="2:30" ht="24.75" customHeight="1" x14ac:dyDescent="0.25">
      <c r="B45" s="258" t="s">
        <v>19</v>
      </c>
      <c r="C45" s="271">
        <v>38</v>
      </c>
      <c r="D45" s="260">
        <v>0</v>
      </c>
      <c r="E45" s="272">
        <v>0</v>
      </c>
      <c r="F45" s="271">
        <v>19</v>
      </c>
      <c r="G45" s="260">
        <v>0</v>
      </c>
      <c r="H45" s="273">
        <v>0</v>
      </c>
      <c r="I45"/>
      <c r="J45" s="303"/>
      <c r="K45" s="304"/>
      <c r="L45" s="304"/>
      <c r="M45" s="304"/>
      <c r="N45" s="304"/>
      <c r="O45" s="305"/>
      <c r="P45"/>
      <c r="Q45" s="258" t="s">
        <v>19</v>
      </c>
      <c r="R45" s="271">
        <v>0</v>
      </c>
      <c r="S45" s="260">
        <v>0</v>
      </c>
      <c r="T45" s="272">
        <v>0</v>
      </c>
      <c r="U45" s="271">
        <v>0</v>
      </c>
      <c r="V45" s="260">
        <v>0</v>
      </c>
      <c r="W45" s="273">
        <v>0</v>
      </c>
      <c r="X45"/>
      <c r="Y45" s="303"/>
      <c r="Z45" s="304"/>
      <c r="AA45" s="304"/>
      <c r="AB45" s="304"/>
      <c r="AC45" s="304"/>
      <c r="AD45" s="305"/>
    </row>
    <row r="46" spans="2:30" ht="24.75" customHeight="1" x14ac:dyDescent="0.25">
      <c r="B46" s="280" t="s">
        <v>20</v>
      </c>
      <c r="C46" s="274">
        <v>42</v>
      </c>
      <c r="D46" s="275">
        <v>0</v>
      </c>
      <c r="E46" s="276">
        <v>0</v>
      </c>
      <c r="F46" s="274">
        <v>21</v>
      </c>
      <c r="G46" s="275">
        <v>0</v>
      </c>
      <c r="H46" s="277">
        <v>0</v>
      </c>
      <c r="I46"/>
      <c r="J46" s="306"/>
      <c r="K46" s="307"/>
      <c r="L46" s="307"/>
      <c r="M46" s="307"/>
      <c r="N46" s="307"/>
      <c r="O46" s="308"/>
      <c r="P46"/>
      <c r="Q46" s="280" t="s">
        <v>20</v>
      </c>
      <c r="R46" s="274">
        <v>0</v>
      </c>
      <c r="S46" s="275">
        <v>0</v>
      </c>
      <c r="T46" s="276">
        <v>0</v>
      </c>
      <c r="U46" s="274">
        <v>0</v>
      </c>
      <c r="V46" s="275">
        <v>0</v>
      </c>
      <c r="W46" s="277">
        <v>0</v>
      </c>
      <c r="X46"/>
      <c r="Y46" s="306"/>
      <c r="Z46" s="307"/>
      <c r="AA46" s="307"/>
      <c r="AB46" s="307"/>
      <c r="AC46" s="307"/>
      <c r="AD46" s="308"/>
    </row>
    <row r="47" spans="2:30" x14ac:dyDescent="0.25">
      <c r="B47" s="309" t="s">
        <v>25</v>
      </c>
      <c r="C47" s="309"/>
      <c r="D47" s="309"/>
      <c r="E47" s="309"/>
      <c r="F47" s="309"/>
      <c r="G47" s="309"/>
      <c r="H47" s="309"/>
      <c r="I47"/>
      <c r="J47"/>
      <c r="K47"/>
      <c r="L47"/>
      <c r="M47"/>
      <c r="N47"/>
      <c r="O47"/>
      <c r="P47"/>
      <c r="Q47" s="309" t="s">
        <v>25</v>
      </c>
      <c r="R47" s="309"/>
      <c r="S47" s="309"/>
      <c r="T47" s="309"/>
      <c r="U47" s="309"/>
      <c r="V47" s="309"/>
      <c r="W47" s="309"/>
      <c r="X47"/>
      <c r="Y47"/>
      <c r="Z47"/>
      <c r="AA47"/>
      <c r="AB47"/>
      <c r="AC47"/>
      <c r="AD47"/>
    </row>
    <row r="49" spans="2:29" ht="18.75" x14ac:dyDescent="0.25">
      <c r="B49" s="281"/>
      <c r="C49" s="282"/>
      <c r="D49" s="282"/>
      <c r="E49" s="282"/>
      <c r="F49" s="282"/>
      <c r="G49" s="282"/>
      <c r="H49" s="282"/>
      <c r="I49"/>
      <c r="J49" s="312"/>
      <c r="K49" s="312"/>
      <c r="L49" s="312"/>
      <c r="M49" s="312"/>
      <c r="N49" s="312"/>
      <c r="O49" s="312"/>
      <c r="P49"/>
      <c r="Q49"/>
      <c r="R49"/>
      <c r="S49"/>
      <c r="T49"/>
      <c r="U49"/>
      <c r="V49"/>
      <c r="W49"/>
      <c r="X49"/>
      <c r="Y49"/>
      <c r="Z49" s="313" t="s">
        <v>32</v>
      </c>
      <c r="AA49" s="313"/>
      <c r="AB49" s="313"/>
      <c r="AC49" s="313"/>
    </row>
    <row r="50" spans="2:29" ht="15" customHeight="1" x14ac:dyDescent="0.25">
      <c r="B50" s="314"/>
      <c r="C50" s="283"/>
      <c r="D50" s="283"/>
      <c r="E50" s="283"/>
      <c r="F50" s="283"/>
      <c r="G50" s="283"/>
      <c r="H50" s="283"/>
      <c r="I50"/>
      <c r="J50" s="312"/>
      <c r="K50" s="312"/>
      <c r="L50" s="312"/>
      <c r="M50" s="312"/>
      <c r="N50" s="312"/>
      <c r="O50" s="312"/>
      <c r="P50"/>
      <c r="Q50"/>
      <c r="R50"/>
      <c r="S50"/>
      <c r="T50"/>
      <c r="U50" s="2"/>
      <c r="V50" s="2"/>
      <c r="W50" s="2"/>
      <c r="X50" s="2"/>
      <c r="Y50" s="2"/>
      <c r="Z50" s="252"/>
      <c r="AA50" s="252"/>
      <c r="AB50" s="252"/>
      <c r="AC50" s="252"/>
    </row>
    <row r="51" spans="2:29" x14ac:dyDescent="0.25">
      <c r="B51" s="314"/>
      <c r="C51" s="284"/>
      <c r="D51" s="284"/>
      <c r="E51" s="284"/>
      <c r="F51" s="284"/>
      <c r="G51" s="284"/>
      <c r="H51" s="284"/>
      <c r="I51"/>
      <c r="J51" s="304"/>
      <c r="K51" s="304"/>
      <c r="L51" s="304"/>
      <c r="M51" s="304"/>
      <c r="N51" s="304"/>
      <c r="O51" s="304"/>
      <c r="P51"/>
      <c r="Q51"/>
      <c r="R51"/>
      <c r="S51"/>
      <c r="T51"/>
      <c r="U51" s="2"/>
      <c r="V51" s="2"/>
      <c r="W51" s="2"/>
      <c r="X51" s="2"/>
      <c r="Y51" s="2"/>
      <c r="Z51" s="252"/>
      <c r="AA51" s="252"/>
      <c r="AB51" s="252"/>
      <c r="AC51" s="252"/>
    </row>
    <row r="52" spans="2:29" x14ac:dyDescent="0.25">
      <c r="B52" s="285"/>
      <c r="C52" s="286"/>
      <c r="D52" s="287"/>
      <c r="E52" s="288"/>
      <c r="F52" s="286"/>
      <c r="G52" s="287"/>
      <c r="H52" s="288"/>
      <c r="I52"/>
      <c r="J52" s="304"/>
      <c r="K52" s="304"/>
      <c r="L52" s="304"/>
      <c r="M52" s="304"/>
      <c r="N52" s="304"/>
      <c r="O52" s="304"/>
      <c r="P52"/>
      <c r="Q52"/>
      <c r="R52"/>
      <c r="S52"/>
      <c r="T52"/>
      <c r="U52" s="2"/>
      <c r="V52" s="2"/>
      <c r="W52" s="2"/>
      <c r="X52" s="2"/>
      <c r="Y52" s="2"/>
      <c r="Z52" s="252"/>
      <c r="AA52" s="252"/>
      <c r="AB52" s="252"/>
      <c r="AC52" s="252"/>
    </row>
    <row r="53" spans="2:29" x14ac:dyDescent="0.25">
      <c r="B53" s="285"/>
      <c r="C53" s="286"/>
      <c r="D53" s="287"/>
      <c r="E53" s="288"/>
      <c r="F53" s="286"/>
      <c r="G53" s="287"/>
      <c r="H53" s="288"/>
      <c r="I53"/>
      <c r="J53" s="304"/>
      <c r="K53" s="304"/>
      <c r="L53" s="304"/>
      <c r="M53" s="304"/>
      <c r="N53" s="304"/>
      <c r="O53" s="304"/>
      <c r="P53"/>
      <c r="Q53"/>
      <c r="R53"/>
      <c r="S53"/>
      <c r="T53"/>
      <c r="U53" s="2"/>
      <c r="V53" s="2"/>
      <c r="W53" s="2"/>
      <c r="X53" s="2"/>
      <c r="Y53" s="2"/>
      <c r="Z53" s="315" t="s">
        <v>33</v>
      </c>
      <c r="AA53" s="315"/>
      <c r="AB53" s="315"/>
      <c r="AC53" s="315"/>
    </row>
    <row r="54" spans="2:29" x14ac:dyDescent="0.25">
      <c r="B54" s="285"/>
      <c r="C54" s="286"/>
      <c r="D54" s="287"/>
      <c r="E54" s="288"/>
      <c r="F54" s="286"/>
      <c r="G54" s="287"/>
      <c r="H54" s="288"/>
      <c r="I54"/>
      <c r="J54" s="304"/>
      <c r="K54" s="304"/>
      <c r="L54" s="304"/>
      <c r="M54" s="304"/>
      <c r="N54" s="304"/>
      <c r="O54" s="304"/>
      <c r="P54"/>
      <c r="Q54"/>
      <c r="R54"/>
      <c r="S54"/>
      <c r="T54"/>
      <c r="U54" s="2"/>
      <c r="V54" s="2"/>
      <c r="W54" s="2"/>
      <c r="X54" s="2"/>
      <c r="Y54" s="2"/>
      <c r="Z54" s="316"/>
      <c r="AA54" s="316"/>
      <c r="AB54" s="316"/>
      <c r="AC54" s="316"/>
    </row>
    <row r="55" spans="2:29" x14ac:dyDescent="0.25">
      <c r="B55" s="285"/>
      <c r="C55" s="289"/>
      <c r="D55" s="290"/>
      <c r="E55" s="291"/>
      <c r="F55" s="289"/>
      <c r="G55" s="290"/>
      <c r="H55" s="291"/>
      <c r="I55"/>
      <c r="J55" s="304"/>
      <c r="K55" s="304"/>
      <c r="L55" s="304"/>
      <c r="M55" s="304"/>
      <c r="N55" s="304"/>
      <c r="O55" s="304"/>
      <c r="P55"/>
      <c r="Q55"/>
      <c r="R55"/>
      <c r="S55"/>
      <c r="T55"/>
      <c r="U55" s="2"/>
      <c r="V55" s="2"/>
      <c r="W55" s="2"/>
      <c r="X55" s="2"/>
      <c r="Y55" s="2"/>
      <c r="Z55" s="292"/>
      <c r="AA55" s="292"/>
      <c r="AB55" s="252"/>
      <c r="AC55" s="252"/>
    </row>
    <row r="56" spans="2:29" x14ac:dyDescent="0.25">
      <c r="B56"/>
      <c r="C56"/>
      <c r="D56"/>
      <c r="E56"/>
      <c r="F56"/>
      <c r="G56"/>
      <c r="H56"/>
      <c r="I56"/>
      <c r="J56"/>
      <c r="K56"/>
      <c r="L56"/>
      <c r="M56"/>
      <c r="N56"/>
      <c r="O56"/>
      <c r="P56"/>
      <c r="Q56"/>
      <c r="R56"/>
      <c r="S56"/>
      <c r="T56"/>
      <c r="U56"/>
      <c r="V56"/>
      <c r="W56"/>
      <c r="X56"/>
      <c r="Y56"/>
      <c r="Z56" s="252"/>
      <c r="AA56" s="252"/>
      <c r="AB56" s="252"/>
      <c r="AC56" s="252"/>
    </row>
  </sheetData>
  <mergeCells count="43">
    <mergeCell ref="B4:O4"/>
    <mergeCell ref="Q5:Q6"/>
    <mergeCell ref="B8:O8"/>
    <mergeCell ref="B9:O11"/>
    <mergeCell ref="J12:O13"/>
    <mergeCell ref="B37:H37"/>
    <mergeCell ref="Q37:W37"/>
    <mergeCell ref="J40:O41"/>
    <mergeCell ref="Q40:W40"/>
    <mergeCell ref="Y40:AD41"/>
    <mergeCell ref="B41:B42"/>
    <mergeCell ref="Q41:Q42"/>
    <mergeCell ref="J42:O46"/>
    <mergeCell ref="Y42:AD46"/>
    <mergeCell ref="B47:H47"/>
    <mergeCell ref="Q47:W47"/>
    <mergeCell ref="J49:O50"/>
    <mergeCell ref="Z49:AC49"/>
    <mergeCell ref="B50:B51"/>
    <mergeCell ref="J51:O55"/>
    <mergeCell ref="Z53:AC53"/>
    <mergeCell ref="Z54:AC54"/>
    <mergeCell ref="B31:B32"/>
    <mergeCell ref="Q31:Q32"/>
    <mergeCell ref="J32:O36"/>
    <mergeCell ref="Y32:AD36"/>
    <mergeCell ref="B19:H19"/>
    <mergeCell ref="Q19:W19"/>
    <mergeCell ref="J21:O22"/>
    <mergeCell ref="Y21:AD22"/>
    <mergeCell ref="B22:B23"/>
    <mergeCell ref="Q22:Q23"/>
    <mergeCell ref="J23:O27"/>
    <mergeCell ref="Y23:AD27"/>
    <mergeCell ref="B28:H28"/>
    <mergeCell ref="Q28:W28"/>
    <mergeCell ref="J30:O31"/>
    <mergeCell ref="Y30:AD31"/>
    <mergeCell ref="Y12:AD13"/>
    <mergeCell ref="B13:B14"/>
    <mergeCell ref="Q13:Q14"/>
    <mergeCell ref="J14:O18"/>
    <mergeCell ref="Y14:AD18"/>
  </mergeCells>
  <conditionalFormatting sqref="E15:E18">
    <cfRule type="cellIs" dxfId="24" priority="34" operator="greaterThan">
      <formula>1</formula>
    </cfRule>
  </conditionalFormatting>
  <conditionalFormatting sqref="E24:E27">
    <cfRule type="cellIs" dxfId="23" priority="30" operator="greaterThan">
      <formula>1</formula>
    </cfRule>
  </conditionalFormatting>
  <conditionalFormatting sqref="E33:E36">
    <cfRule type="cellIs" dxfId="22" priority="26" operator="greaterThan">
      <formula>1</formula>
    </cfRule>
  </conditionalFormatting>
  <conditionalFormatting sqref="E43:E46">
    <cfRule type="cellIs" dxfId="21" priority="6" operator="greaterThan">
      <formula>1</formula>
    </cfRule>
  </conditionalFormatting>
  <conditionalFormatting sqref="E52:E55">
    <cfRule type="cellIs" dxfId="20" priority="38" operator="greaterThan">
      <formula>1</formula>
    </cfRule>
  </conditionalFormatting>
  <conditionalFormatting sqref="H15:H18">
    <cfRule type="cellIs" dxfId="19" priority="33" operator="greaterThan">
      <formula>1</formula>
    </cfRule>
  </conditionalFormatting>
  <conditionalFormatting sqref="H24:H27">
    <cfRule type="cellIs" dxfId="18" priority="29" operator="greaterThan">
      <formula>1</formula>
    </cfRule>
  </conditionalFormatting>
  <conditionalFormatting sqref="H33:H36">
    <cfRule type="cellIs" dxfId="17" priority="25" operator="greaterThan">
      <formula>1</formula>
    </cfRule>
  </conditionalFormatting>
  <conditionalFormatting sqref="H43:H46">
    <cfRule type="cellIs" dxfId="16" priority="5" operator="greaterThan">
      <formula>1</formula>
    </cfRule>
  </conditionalFormatting>
  <conditionalFormatting sqref="H52:H55">
    <cfRule type="cellIs" dxfId="15" priority="37" operator="greaterThan">
      <formula>1</formula>
    </cfRule>
  </conditionalFormatting>
  <conditionalFormatting sqref="T7:T10">
    <cfRule type="cellIs" dxfId="14" priority="10" operator="greaterThan">
      <formula>1</formula>
    </cfRule>
  </conditionalFormatting>
  <conditionalFormatting sqref="T15:T18">
    <cfRule type="cellIs" dxfId="13" priority="14" operator="greaterThan">
      <formula>1</formula>
    </cfRule>
  </conditionalFormatting>
  <conditionalFormatting sqref="T24:T27">
    <cfRule type="cellIs" dxfId="12" priority="18" operator="greaterThan">
      <formula>1</formula>
    </cfRule>
  </conditionalFormatting>
  <conditionalFormatting sqref="T33:T36">
    <cfRule type="cellIs" dxfId="11" priority="22" operator="greaterThan">
      <formula>1</formula>
    </cfRule>
  </conditionalFormatting>
  <conditionalFormatting sqref="T43:T46">
    <cfRule type="cellIs" dxfId="10" priority="2" operator="greaterThan">
      <formula>1</formula>
    </cfRule>
  </conditionalFormatting>
  <conditionalFormatting sqref="W7:W10">
    <cfRule type="cellIs" dxfId="9" priority="9" operator="greaterThan">
      <formula>1</formula>
    </cfRule>
  </conditionalFormatting>
  <conditionalFormatting sqref="W15:W18">
    <cfRule type="cellIs" dxfId="8" priority="13" operator="greaterThan">
      <formula>1</formula>
    </cfRule>
  </conditionalFormatting>
  <conditionalFormatting sqref="W24:W27">
    <cfRule type="cellIs" dxfId="7" priority="17" operator="greaterThan">
      <formula>1</formula>
    </cfRule>
  </conditionalFormatting>
  <conditionalFormatting sqref="W33:W36">
    <cfRule type="cellIs" dxfId="6" priority="21" operator="greaterThan">
      <formula>1</formula>
    </cfRule>
  </conditionalFormatting>
  <conditionalFormatting sqref="W43:W46">
    <cfRule type="cellIs" dxfId="5" priority="1"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53"/>
  <sheetViews>
    <sheetView showGridLines="0" tabSelected="1" zoomScale="85" zoomScaleNormal="85" zoomScaleSheetLayoutView="10" workbookViewId="0">
      <selection activeCell="P29" sqref="P29"/>
    </sheetView>
  </sheetViews>
  <sheetFormatPr baseColWidth="10" defaultColWidth="0" defaultRowHeight="15" customHeight="1" zeroHeight="1" x14ac:dyDescent="0.3"/>
  <cols>
    <col min="1" max="1" width="8.5703125" style="7" customWidth="1"/>
    <col min="2" max="2" width="16.5703125" style="7" customWidth="1"/>
    <col min="3" max="4" width="21.140625" style="7" customWidth="1"/>
    <col min="5" max="5" width="24.28515625" style="7" customWidth="1"/>
    <col min="6" max="8" width="21.140625" style="7" customWidth="1"/>
    <col min="9" max="11" width="21.85546875" style="7" customWidth="1"/>
    <col min="12" max="12" width="21.85546875" style="7" hidden="1" customWidth="1"/>
    <col min="13" max="16" width="21.85546875" style="7" customWidth="1"/>
    <col min="17" max="17" width="36.140625" style="7" customWidth="1"/>
    <col min="18" max="18" width="5.140625" style="7" customWidth="1"/>
    <col min="19" max="19" width="5.140625" style="7" hidden="1" customWidth="1"/>
    <col min="20" max="16384" width="11.42578125" style="7" hidden="1"/>
  </cols>
  <sheetData>
    <row r="1" spans="2:17" x14ac:dyDescent="0.3"/>
    <row r="2" spans="2:17" s="9" customFormat="1" ht="27.75" x14ac:dyDescent="0.35">
      <c r="B2" s="8" t="s">
        <v>34</v>
      </c>
      <c r="C2" s="8"/>
      <c r="D2" s="8"/>
      <c r="E2" s="8"/>
      <c r="F2" s="8"/>
      <c r="G2" s="8"/>
      <c r="H2" s="8"/>
      <c r="I2" s="8"/>
      <c r="J2" s="8"/>
      <c r="K2" s="8"/>
      <c r="L2" s="8"/>
      <c r="M2" s="8"/>
      <c r="N2" s="8"/>
      <c r="O2" s="8"/>
      <c r="P2" s="8"/>
      <c r="Q2" s="8"/>
    </row>
    <row r="3" spans="2:17" s="9" customFormat="1" ht="24.75" customHeight="1" x14ac:dyDescent="0.35">
      <c r="P3" s="2"/>
    </row>
    <row r="4" spans="2:17" s="9" customFormat="1" ht="21.75" customHeight="1" x14ac:dyDescent="0.35">
      <c r="B4" s="10" t="s">
        <v>35</v>
      </c>
      <c r="C4" s="10"/>
      <c r="D4" s="10"/>
      <c r="E4" s="10"/>
      <c r="F4" s="10"/>
      <c r="G4" s="10"/>
      <c r="H4" s="11"/>
      <c r="I4" s="12" t="s">
        <v>16</v>
      </c>
      <c r="J4" s="10"/>
      <c r="K4" s="10"/>
      <c r="L4" s="10"/>
      <c r="M4" s="10"/>
      <c r="N4" s="10"/>
      <c r="O4" s="10"/>
      <c r="P4" s="10"/>
      <c r="Q4" s="10"/>
    </row>
    <row r="5" spans="2:17" s="9" customFormat="1" ht="23.25" customHeight="1" x14ac:dyDescent="0.35">
      <c r="B5" s="11"/>
      <c r="C5" s="11"/>
      <c r="D5" s="11"/>
      <c r="E5" s="11"/>
      <c r="F5" s="11"/>
      <c r="G5" s="11"/>
      <c r="H5" s="11"/>
      <c r="I5" s="327" t="s">
        <v>36</v>
      </c>
      <c r="J5" s="327"/>
      <c r="K5" s="327"/>
      <c r="L5" s="327"/>
      <c r="M5" s="327"/>
      <c r="N5" s="327"/>
      <c r="O5" s="327"/>
      <c r="P5" s="327"/>
      <c r="Q5" s="327"/>
    </row>
    <row r="6" spans="2:17" s="9" customFormat="1" ht="23.25" customHeight="1" x14ac:dyDescent="0.35">
      <c r="B6" s="5" t="s">
        <v>6</v>
      </c>
      <c r="C6" s="4" t="s">
        <v>7</v>
      </c>
      <c r="D6" s="13"/>
      <c r="E6" s="5" t="s">
        <v>8</v>
      </c>
      <c r="F6" s="4" t="s">
        <v>9</v>
      </c>
      <c r="G6" s="5"/>
      <c r="H6" s="14"/>
      <c r="I6" s="327"/>
      <c r="J6" s="327"/>
      <c r="K6" s="327"/>
      <c r="L6" s="327"/>
      <c r="M6" s="327"/>
      <c r="N6" s="327"/>
      <c r="O6" s="327"/>
      <c r="P6" s="327"/>
      <c r="Q6" s="327"/>
    </row>
    <row r="7" spans="2:17" s="9" customFormat="1" ht="23.25" customHeight="1" x14ac:dyDescent="0.35">
      <c r="B7" s="6"/>
      <c r="C7" s="15" t="s">
        <v>14</v>
      </c>
      <c r="D7" s="6"/>
      <c r="E7" s="6"/>
      <c r="F7" s="5"/>
      <c r="G7" s="5"/>
      <c r="H7" s="14"/>
      <c r="I7" s="327"/>
      <c r="J7" s="327"/>
      <c r="K7" s="327"/>
      <c r="L7" s="327"/>
      <c r="M7" s="327"/>
      <c r="N7" s="327"/>
      <c r="O7" s="327"/>
      <c r="P7" s="327"/>
      <c r="Q7" s="327"/>
    </row>
    <row r="8" spans="2:17" s="9" customFormat="1" ht="23.25" customHeight="1" x14ac:dyDescent="0.35">
      <c r="B8" s="6"/>
      <c r="C8" s="6"/>
      <c r="D8" s="6"/>
      <c r="E8" s="6"/>
      <c r="F8" s="5"/>
      <c r="G8" s="5"/>
      <c r="H8" s="14"/>
      <c r="I8" s="327"/>
      <c r="J8" s="327"/>
      <c r="K8" s="327"/>
      <c r="L8" s="327"/>
      <c r="M8" s="327"/>
      <c r="N8" s="327"/>
      <c r="O8" s="327"/>
      <c r="P8" s="327"/>
      <c r="Q8" s="327"/>
    </row>
    <row r="9" spans="2:17" s="9" customFormat="1" ht="23.25" customHeight="1" x14ac:dyDescent="0.4">
      <c r="B9" s="16"/>
      <c r="C9" s="16"/>
      <c r="D9" s="16"/>
      <c r="E9" s="16"/>
      <c r="F9" s="17"/>
      <c r="G9" s="18"/>
      <c r="I9" s="327"/>
      <c r="J9" s="327"/>
      <c r="K9" s="327"/>
      <c r="L9" s="327"/>
      <c r="M9" s="327"/>
      <c r="N9" s="327"/>
      <c r="O9" s="327"/>
      <c r="P9" s="327"/>
      <c r="Q9" s="327"/>
    </row>
    <row r="10" spans="2:17" ht="18.75" x14ac:dyDescent="0.35">
      <c r="B10" s="19"/>
      <c r="C10" s="19"/>
      <c r="D10" s="19"/>
      <c r="E10" s="20"/>
      <c r="F10" s="20"/>
      <c r="G10" s="19"/>
      <c r="H10" s="19"/>
      <c r="I10" s="327"/>
      <c r="J10" s="327"/>
      <c r="K10" s="327"/>
      <c r="L10" s="327"/>
      <c r="M10" s="327"/>
      <c r="N10" s="327"/>
      <c r="O10" s="327"/>
      <c r="P10" s="327"/>
      <c r="Q10" s="327"/>
    </row>
    <row r="11" spans="2:17" ht="19.5" customHeight="1" x14ac:dyDescent="0.35">
      <c r="B11" s="19"/>
      <c r="C11" s="19"/>
      <c r="D11" s="19"/>
      <c r="E11" s="20"/>
      <c r="F11" s="20"/>
      <c r="G11" s="19"/>
      <c r="H11" s="19"/>
      <c r="N11" s="328" t="s">
        <v>37</v>
      </c>
      <c r="O11" s="329"/>
      <c r="P11" s="329"/>
      <c r="Q11" s="330"/>
    </row>
    <row r="12" spans="2:17" ht="27.75" customHeight="1" x14ac:dyDescent="0.3">
      <c r="B12" s="334" t="s">
        <v>38</v>
      </c>
      <c r="C12" s="21" t="s">
        <v>39</v>
      </c>
      <c r="D12" s="21"/>
      <c r="E12" s="21"/>
      <c r="F12" s="22"/>
      <c r="G12" s="21" t="s">
        <v>40</v>
      </c>
      <c r="H12" s="23"/>
      <c r="I12" s="22"/>
      <c r="J12" s="335" t="s">
        <v>41</v>
      </c>
      <c r="K12" s="335" t="s">
        <v>42</v>
      </c>
      <c r="L12" s="24"/>
      <c r="N12" s="331"/>
      <c r="O12" s="332"/>
      <c r="P12" s="332"/>
      <c r="Q12" s="333"/>
    </row>
    <row r="13" spans="2:17" ht="65.25" customHeight="1" x14ac:dyDescent="0.3">
      <c r="B13" s="334"/>
      <c r="C13" s="25" t="s">
        <v>43</v>
      </c>
      <c r="D13" s="25" t="s">
        <v>44</v>
      </c>
      <c r="E13" s="25" t="s">
        <v>45</v>
      </c>
      <c r="F13" s="25" t="s">
        <v>46</v>
      </c>
      <c r="G13" s="25" t="s">
        <v>47</v>
      </c>
      <c r="H13" s="25" t="s">
        <v>48</v>
      </c>
      <c r="I13" s="25" t="s">
        <v>49</v>
      </c>
      <c r="J13" s="336"/>
      <c r="K13" s="336"/>
      <c r="L13" s="26"/>
      <c r="N13" s="337"/>
      <c r="O13" s="338"/>
      <c r="P13" s="338"/>
      <c r="Q13" s="339"/>
    </row>
    <row r="14" spans="2:17" ht="35.25" customHeight="1" x14ac:dyDescent="0.3">
      <c r="B14" s="27">
        <v>4000</v>
      </c>
      <c r="C14" s="28">
        <f>+I26+I28+I30+I32</f>
        <v>5278022</v>
      </c>
      <c r="D14" s="28">
        <f>+J26+J28+J30+J32</f>
        <v>3558828</v>
      </c>
      <c r="E14" s="28">
        <f>+K26+K28+K30+K32</f>
        <v>3675877</v>
      </c>
      <c r="F14" s="28">
        <f>+M26+M28+M30+M32</f>
        <v>3558828</v>
      </c>
      <c r="G14" s="28">
        <f>+N26+N28+N30+N32</f>
        <v>0</v>
      </c>
      <c r="H14" s="28">
        <f>+P26+P28+P30+P32</f>
        <v>932217</v>
      </c>
      <c r="I14" s="28">
        <f>+O26+O28+O30+O32</f>
        <v>0</v>
      </c>
      <c r="J14" s="29">
        <f>+IFERROR((F14+I14)/D14,0)</f>
        <v>1</v>
      </c>
      <c r="K14" s="28">
        <f>+E14-F14-I14</f>
        <v>117049</v>
      </c>
      <c r="L14" s="30"/>
      <c r="N14" s="340"/>
      <c r="O14" s="341"/>
      <c r="P14" s="341"/>
      <c r="Q14" s="342"/>
    </row>
    <row r="15" spans="2:17" ht="35.25" customHeight="1" x14ac:dyDescent="0.3">
      <c r="B15" s="27" t="s">
        <v>50</v>
      </c>
      <c r="C15" s="31">
        <f>SUM(C14:C14)</f>
        <v>5278022</v>
      </c>
      <c r="D15" s="31">
        <f t="shared" ref="D15:K15" si="0">SUM(D14:D14)</f>
        <v>3558828</v>
      </c>
      <c r="E15" s="31">
        <f t="shared" si="0"/>
        <v>3675877</v>
      </c>
      <c r="F15" s="31">
        <f t="shared" si="0"/>
        <v>3558828</v>
      </c>
      <c r="G15" s="31">
        <f t="shared" si="0"/>
        <v>0</v>
      </c>
      <c r="H15" s="31">
        <f t="shared" si="0"/>
        <v>932217</v>
      </c>
      <c r="I15" s="31">
        <f t="shared" si="0"/>
        <v>0</v>
      </c>
      <c r="J15" s="32">
        <f t="shared" si="0"/>
        <v>1</v>
      </c>
      <c r="K15" s="31">
        <f t="shared" si="0"/>
        <v>117049</v>
      </c>
      <c r="L15" s="33"/>
      <c r="N15" s="343"/>
      <c r="O15" s="344"/>
      <c r="P15" s="344"/>
      <c r="Q15" s="345"/>
    </row>
    <row r="16" spans="2:17" x14ac:dyDescent="0.3">
      <c r="B16" s="34" t="s">
        <v>51</v>
      </c>
      <c r="C16" s="35"/>
      <c r="D16" s="35"/>
      <c r="E16" s="35"/>
      <c r="F16" s="35"/>
      <c r="G16" s="24"/>
      <c r="H16" s="24"/>
      <c r="I16" s="36"/>
      <c r="J16" s="24"/>
      <c r="K16" s="24"/>
      <c r="L16" s="24"/>
    </row>
    <row r="17" spans="2:17" x14ac:dyDescent="0.3">
      <c r="B17" s="37"/>
      <c r="C17" s="35"/>
      <c r="D17" s="35"/>
      <c r="E17" s="35"/>
      <c r="F17" s="35"/>
      <c r="G17" s="24"/>
      <c r="H17" s="24"/>
      <c r="I17" s="36"/>
      <c r="J17" s="24"/>
      <c r="K17" s="24"/>
      <c r="L17" s="24"/>
    </row>
    <row r="18" spans="2:17" x14ac:dyDescent="0.3">
      <c r="B18" s="37"/>
      <c r="C18" s="35"/>
      <c r="D18" s="35"/>
      <c r="E18" s="35"/>
      <c r="F18" s="35"/>
      <c r="G18" s="24"/>
      <c r="H18" s="24"/>
      <c r="I18" s="36"/>
      <c r="J18" s="24"/>
      <c r="K18" s="24"/>
      <c r="L18" s="24"/>
    </row>
    <row r="19" spans="2:17" x14ac:dyDescent="0.3">
      <c r="B19" s="35"/>
      <c r="C19" s="35"/>
      <c r="D19" s="35"/>
      <c r="E19" s="35"/>
      <c r="F19" s="35"/>
      <c r="G19" s="24"/>
      <c r="H19" s="24"/>
      <c r="I19" s="36"/>
      <c r="J19" s="24"/>
      <c r="K19" s="24"/>
      <c r="L19" s="24"/>
    </row>
    <row r="20" spans="2:17" ht="27.75" x14ac:dyDescent="0.3">
      <c r="B20" s="38" t="s">
        <v>52</v>
      </c>
      <c r="C20" s="39"/>
      <c r="D20" s="39"/>
      <c r="E20" s="39"/>
      <c r="F20" s="39"/>
      <c r="G20" s="39"/>
      <c r="H20" s="39"/>
      <c r="I20" s="39"/>
      <c r="J20" s="39"/>
      <c r="K20" s="39"/>
      <c r="L20" s="39"/>
      <c r="M20" s="39"/>
      <c r="N20" s="39"/>
      <c r="O20" s="39"/>
      <c r="P20" s="39"/>
      <c r="Q20" s="35"/>
    </row>
    <row r="21" spans="2:17" x14ac:dyDescent="0.3">
      <c r="B21" s="40"/>
      <c r="C21" s="40"/>
      <c r="D21" s="40"/>
      <c r="E21" s="40"/>
      <c r="F21" s="40"/>
      <c r="G21" s="40"/>
      <c r="H21" s="41"/>
      <c r="I21" s="41"/>
      <c r="J21" s="41"/>
      <c r="K21" s="41"/>
      <c r="L21" s="41"/>
      <c r="M21" s="41"/>
      <c r="N21" s="41"/>
      <c r="O21" s="41"/>
      <c r="P21" s="41"/>
      <c r="Q21" s="35"/>
    </row>
    <row r="22" spans="2:17" x14ac:dyDescent="0.3">
      <c r="B22" s="40"/>
      <c r="C22" s="40"/>
      <c r="D22" s="40"/>
      <c r="E22" s="40"/>
      <c r="F22" s="40"/>
      <c r="G22" s="40"/>
      <c r="H22" s="41"/>
      <c r="I22" s="41"/>
      <c r="J22" s="41"/>
      <c r="K22" s="41"/>
      <c r="L22" s="41"/>
      <c r="M22" s="41"/>
      <c r="N22" s="41"/>
      <c r="O22" s="41"/>
      <c r="P22" s="41"/>
      <c r="Q22" s="35"/>
    </row>
    <row r="23" spans="2:17" ht="18" x14ac:dyDescent="0.35">
      <c r="B23" s="42"/>
      <c r="C23" s="42"/>
      <c r="D23" s="42"/>
      <c r="E23" s="42"/>
      <c r="F23" s="42"/>
      <c r="G23" s="42"/>
      <c r="H23" s="43"/>
      <c r="I23" s="43"/>
      <c r="J23" s="43"/>
      <c r="K23" s="43"/>
      <c r="L23" s="43"/>
      <c r="M23" s="43"/>
      <c r="N23" s="43"/>
      <c r="O23" s="43"/>
      <c r="P23" s="43"/>
    </row>
    <row r="24" spans="2:17" ht="18" x14ac:dyDescent="0.35">
      <c r="B24" s="44"/>
      <c r="C24" s="44"/>
      <c r="D24" s="44"/>
      <c r="E24" s="44"/>
      <c r="F24" s="44"/>
      <c r="G24" s="44"/>
      <c r="H24" s="44"/>
      <c r="I24" s="45" t="s">
        <v>53</v>
      </c>
      <c r="J24" s="45"/>
      <c r="K24" s="45"/>
      <c r="L24" s="45"/>
      <c r="M24" s="46"/>
      <c r="N24" s="47" t="s">
        <v>54</v>
      </c>
      <c r="O24" s="48"/>
      <c r="P24" s="49"/>
    </row>
    <row r="25" spans="2:17" s="52" customFormat="1" ht="61.5" customHeight="1" x14ac:dyDescent="0.25">
      <c r="B25" s="21" t="s">
        <v>55</v>
      </c>
      <c r="C25" s="22"/>
      <c r="D25" s="50" t="s">
        <v>38</v>
      </c>
      <c r="E25" s="27" t="s">
        <v>56</v>
      </c>
      <c r="F25" s="23" t="s">
        <v>57</v>
      </c>
      <c r="G25" s="23"/>
      <c r="H25" s="23"/>
      <c r="I25" s="51" t="s">
        <v>43</v>
      </c>
      <c r="J25" s="51" t="s">
        <v>44</v>
      </c>
      <c r="K25" s="51" t="s">
        <v>45</v>
      </c>
      <c r="L25" s="51" t="s">
        <v>46</v>
      </c>
      <c r="M25" s="51" t="s">
        <v>46</v>
      </c>
      <c r="N25" s="51" t="s">
        <v>58</v>
      </c>
      <c r="O25" s="51" t="s">
        <v>59</v>
      </c>
      <c r="P25" s="51" t="s">
        <v>60</v>
      </c>
    </row>
    <row r="26" spans="2:17" ht="39" customHeight="1" x14ac:dyDescent="0.3">
      <c r="B26" s="323" t="s">
        <v>61</v>
      </c>
      <c r="C26" s="324"/>
      <c r="D26" s="53">
        <v>4000</v>
      </c>
      <c r="E26" s="54">
        <v>43801</v>
      </c>
      <c r="F26" s="55" t="s">
        <v>62</v>
      </c>
      <c r="G26" s="55"/>
      <c r="H26" s="56"/>
      <c r="I26" s="57">
        <v>2797841</v>
      </c>
      <c r="J26" s="57">
        <v>2390920</v>
      </c>
      <c r="K26" s="58">
        <v>2507969</v>
      </c>
      <c r="L26" s="59">
        <v>1097300</v>
      </c>
      <c r="M26" s="59">
        <v>2390920</v>
      </c>
      <c r="N26" s="58">
        <v>0</v>
      </c>
      <c r="O26" s="60">
        <v>0</v>
      </c>
      <c r="P26" s="61">
        <v>401000</v>
      </c>
      <c r="Q26" s="62"/>
    </row>
    <row r="27" spans="2:17" ht="17.25" customHeight="1" x14ac:dyDescent="0.35">
      <c r="B27" s="325"/>
      <c r="C27" s="326"/>
      <c r="D27" s="63"/>
      <c r="E27" s="64"/>
      <c r="F27" s="63" t="s">
        <v>63</v>
      </c>
      <c r="G27" s="65"/>
      <c r="H27" s="63"/>
      <c r="I27" s="66">
        <f>I26</f>
        <v>2797841</v>
      </c>
      <c r="J27" s="66">
        <f>J26</f>
        <v>2390920</v>
      </c>
      <c r="K27" s="66">
        <f>K26</f>
        <v>2507969</v>
      </c>
      <c r="L27" s="66"/>
      <c r="M27" s="66">
        <f>M26</f>
        <v>2390920</v>
      </c>
      <c r="N27" s="66">
        <f>N26</f>
        <v>0</v>
      </c>
      <c r="O27" s="66">
        <f>O26</f>
        <v>0</v>
      </c>
      <c r="P27" s="66">
        <f>P26</f>
        <v>401000</v>
      </c>
      <c r="Q27" s="62"/>
    </row>
    <row r="28" spans="2:17" ht="39" customHeight="1" x14ac:dyDescent="0.3">
      <c r="B28" s="323" t="s">
        <v>64</v>
      </c>
      <c r="C28" s="324"/>
      <c r="D28" s="53">
        <v>4000</v>
      </c>
      <c r="E28" s="54">
        <v>43801</v>
      </c>
      <c r="F28" s="55" t="s">
        <v>62</v>
      </c>
      <c r="G28" s="55"/>
      <c r="H28" s="56"/>
      <c r="I28" s="57">
        <v>563200</v>
      </c>
      <c r="J28" s="57">
        <v>236400</v>
      </c>
      <c r="K28" s="58">
        <v>236400</v>
      </c>
      <c r="L28" s="59">
        <v>246400</v>
      </c>
      <c r="M28" s="59">
        <v>236400</v>
      </c>
      <c r="N28" s="58">
        <v>0</v>
      </c>
      <c r="O28" s="60">
        <v>0</v>
      </c>
      <c r="P28" s="61">
        <v>112000</v>
      </c>
      <c r="Q28" s="62"/>
    </row>
    <row r="29" spans="2:17" ht="17.25" customHeight="1" x14ac:dyDescent="0.35">
      <c r="B29" s="325"/>
      <c r="C29" s="326"/>
      <c r="D29" s="67"/>
      <c r="E29" s="68"/>
      <c r="F29" s="69" t="s">
        <v>63</v>
      </c>
      <c r="G29" s="70"/>
      <c r="H29" s="69"/>
      <c r="I29" s="71">
        <f>I28</f>
        <v>563200</v>
      </c>
      <c r="J29" s="71">
        <f>J28</f>
        <v>236400</v>
      </c>
      <c r="K29" s="71">
        <f>K28</f>
        <v>236400</v>
      </c>
      <c r="L29" s="71"/>
      <c r="M29" s="71">
        <f>M28</f>
        <v>236400</v>
      </c>
      <c r="N29" s="71">
        <f>N28</f>
        <v>0</v>
      </c>
      <c r="O29" s="71">
        <f>O28</f>
        <v>0</v>
      </c>
      <c r="P29" s="71">
        <f>P28</f>
        <v>112000</v>
      </c>
      <c r="Q29" s="62"/>
    </row>
    <row r="30" spans="2:17" ht="39" customHeight="1" x14ac:dyDescent="0.3">
      <c r="B30" s="323" t="s">
        <v>65</v>
      </c>
      <c r="C30" s="324"/>
      <c r="D30" s="53">
        <v>4000</v>
      </c>
      <c r="E30" s="54">
        <v>43801</v>
      </c>
      <c r="F30" s="55" t="s">
        <v>62</v>
      </c>
      <c r="G30" s="55"/>
      <c r="H30" s="56"/>
      <c r="I30" s="57">
        <v>668240</v>
      </c>
      <c r="J30" s="57">
        <v>312160</v>
      </c>
      <c r="K30" s="58">
        <v>312160</v>
      </c>
      <c r="L30" s="59">
        <v>515411</v>
      </c>
      <c r="M30" s="59">
        <v>312160</v>
      </c>
      <c r="N30" s="58">
        <v>0</v>
      </c>
      <c r="O30" s="60">
        <v>0</v>
      </c>
      <c r="P30" s="61">
        <v>154717</v>
      </c>
      <c r="Q30" s="62"/>
    </row>
    <row r="31" spans="2:17" ht="17.25" customHeight="1" x14ac:dyDescent="0.35">
      <c r="B31" s="325"/>
      <c r="C31" s="326"/>
      <c r="D31" s="72"/>
      <c r="E31" s="73"/>
      <c r="F31" s="63" t="s">
        <v>63</v>
      </c>
      <c r="G31" s="65"/>
      <c r="H31" s="63"/>
      <c r="I31" s="66">
        <f>I30</f>
        <v>668240</v>
      </c>
      <c r="J31" s="66">
        <f>J30</f>
        <v>312160</v>
      </c>
      <c r="K31" s="66">
        <f>K30</f>
        <v>312160</v>
      </c>
      <c r="L31" s="66"/>
      <c r="M31" s="66">
        <f>M30</f>
        <v>312160</v>
      </c>
      <c r="N31" s="66">
        <f>N30</f>
        <v>0</v>
      </c>
      <c r="O31" s="66">
        <f>O30</f>
        <v>0</v>
      </c>
      <c r="P31" s="66">
        <f>P30</f>
        <v>154717</v>
      </c>
      <c r="Q31" s="62"/>
    </row>
    <row r="32" spans="2:17" ht="39" customHeight="1" x14ac:dyDescent="0.3">
      <c r="B32" s="323" t="s">
        <v>66</v>
      </c>
      <c r="C32" s="324"/>
      <c r="D32" s="53">
        <v>4000</v>
      </c>
      <c r="E32" s="54">
        <v>43801</v>
      </c>
      <c r="F32" s="55" t="s">
        <v>62</v>
      </c>
      <c r="G32" s="55"/>
      <c r="H32" s="56"/>
      <c r="I32" s="57">
        <v>1248741</v>
      </c>
      <c r="J32" s="57">
        <v>619348</v>
      </c>
      <c r="K32" s="58">
        <v>619348</v>
      </c>
      <c r="L32" s="59">
        <v>767500</v>
      </c>
      <c r="M32" s="59">
        <v>619348</v>
      </c>
      <c r="N32" s="58">
        <v>0</v>
      </c>
      <c r="O32" s="60">
        <v>0</v>
      </c>
      <c r="P32" s="61">
        <v>264500</v>
      </c>
      <c r="Q32" s="62"/>
    </row>
    <row r="33" spans="2:19" ht="17.25" customHeight="1" x14ac:dyDescent="0.35">
      <c r="B33" s="325"/>
      <c r="C33" s="326"/>
      <c r="D33" s="72"/>
      <c r="E33" s="73"/>
      <c r="F33" s="63" t="s">
        <v>63</v>
      </c>
      <c r="G33" s="74"/>
      <c r="H33" s="63"/>
      <c r="I33" s="66">
        <f>I32</f>
        <v>1248741</v>
      </c>
      <c r="J33" s="66">
        <f>J32</f>
        <v>619348</v>
      </c>
      <c r="K33" s="66">
        <f>K32</f>
        <v>619348</v>
      </c>
      <c r="L33" s="66"/>
      <c r="M33" s="66">
        <f>M32</f>
        <v>619348</v>
      </c>
      <c r="N33" s="66">
        <f>N32</f>
        <v>0</v>
      </c>
      <c r="O33" s="66">
        <f>O32</f>
        <v>0</v>
      </c>
      <c r="P33" s="66">
        <f>P32</f>
        <v>264500</v>
      </c>
      <c r="Q33" s="62"/>
    </row>
    <row r="34" spans="2:19" x14ac:dyDescent="0.3">
      <c r="B34" s="40"/>
      <c r="C34" s="40"/>
      <c r="D34" s="40"/>
      <c r="E34" s="40"/>
      <c r="F34" s="40"/>
      <c r="G34" s="40"/>
      <c r="H34" s="75"/>
      <c r="I34" s="40"/>
      <c r="J34" s="40"/>
      <c r="K34" s="40"/>
      <c r="L34" s="40"/>
      <c r="M34" s="40"/>
      <c r="N34" s="40"/>
      <c r="O34" s="40"/>
      <c r="P34" s="40"/>
    </row>
    <row r="35" spans="2:19" x14ac:dyDescent="0.3">
      <c r="B35" s="40"/>
      <c r="C35" s="40"/>
      <c r="D35" s="40"/>
      <c r="E35" s="40"/>
      <c r="F35" s="40"/>
      <c r="G35" s="40"/>
      <c r="H35" s="40"/>
      <c r="I35" s="40"/>
      <c r="J35" s="40"/>
      <c r="K35" s="40"/>
      <c r="L35" s="40"/>
      <c r="M35" s="40"/>
      <c r="N35" s="40"/>
      <c r="O35" s="40"/>
      <c r="P35" s="40"/>
    </row>
    <row r="36" spans="2:19" s="9" customFormat="1" ht="15" customHeight="1" x14ac:dyDescent="0.35">
      <c r="B36" s="18"/>
      <c r="C36" s="18"/>
      <c r="D36" s="18"/>
      <c r="E36" s="18"/>
      <c r="F36" s="18"/>
      <c r="G36" s="18"/>
      <c r="H36" s="18"/>
      <c r="I36" s="18"/>
      <c r="J36" s="18"/>
      <c r="K36" s="18"/>
      <c r="L36" s="18"/>
      <c r="M36" s="18"/>
      <c r="N36" s="76"/>
      <c r="O36" s="76"/>
      <c r="P36" s="76"/>
      <c r="Q36" s="77"/>
      <c r="R36" s="77"/>
      <c r="S36" s="77"/>
    </row>
    <row r="37" spans="2:19" s="9" customFormat="1" ht="18" x14ac:dyDescent="0.35">
      <c r="B37" s="18"/>
      <c r="C37" s="18"/>
      <c r="D37" s="18"/>
      <c r="E37" s="18"/>
      <c r="F37" s="18"/>
      <c r="G37" s="18"/>
      <c r="H37" s="18"/>
      <c r="I37" s="18"/>
      <c r="J37" s="18"/>
      <c r="K37" s="18"/>
      <c r="L37" s="18"/>
      <c r="M37" s="18"/>
      <c r="N37" s="76"/>
      <c r="O37" s="76"/>
      <c r="P37" s="76"/>
      <c r="Q37" s="77"/>
      <c r="R37" s="77"/>
    </row>
    <row r="38" spans="2:19" s="9" customFormat="1" ht="18" x14ac:dyDescent="0.35">
      <c r="N38" s="77"/>
      <c r="O38" s="77"/>
      <c r="P38" s="77"/>
      <c r="Q38" s="77"/>
      <c r="R38" s="77"/>
    </row>
    <row r="39" spans="2:19" s="9" customFormat="1" ht="18" x14ac:dyDescent="0.35">
      <c r="N39" s="77"/>
      <c r="O39" s="77"/>
      <c r="P39" s="77"/>
      <c r="Q39" s="77"/>
      <c r="R39" s="77"/>
    </row>
    <row r="40" spans="2:19" s="9" customFormat="1" ht="18" x14ac:dyDescent="0.35">
      <c r="K40" s="78" t="s">
        <v>32</v>
      </c>
      <c r="L40" s="78"/>
      <c r="M40" s="78"/>
      <c r="N40" s="79"/>
      <c r="O40" s="77"/>
      <c r="P40" s="77"/>
      <c r="Q40" s="77"/>
      <c r="R40" s="77"/>
      <c r="S40" s="80"/>
    </row>
    <row r="41" spans="2:19" ht="18" x14ac:dyDescent="0.35">
      <c r="D41" s="9"/>
      <c r="E41" s="9"/>
      <c r="F41" s="9"/>
      <c r="G41" s="9"/>
      <c r="H41" s="9"/>
      <c r="I41" s="9"/>
      <c r="J41" s="9"/>
      <c r="K41" s="81"/>
      <c r="L41" s="81"/>
      <c r="M41" s="81"/>
      <c r="N41" s="81"/>
    </row>
    <row r="42" spans="2:19" ht="15" customHeight="1" x14ac:dyDescent="0.35">
      <c r="D42" s="9"/>
      <c r="E42" s="9"/>
      <c r="F42" s="9"/>
      <c r="G42" s="9"/>
      <c r="H42" s="9"/>
      <c r="I42" s="9"/>
      <c r="J42" s="9"/>
      <c r="K42" s="81"/>
      <c r="L42" s="81"/>
      <c r="M42" s="81"/>
      <c r="N42" s="81"/>
    </row>
    <row r="43" spans="2:19" ht="15" customHeight="1" x14ac:dyDescent="0.35">
      <c r="D43" s="9"/>
      <c r="E43" s="9"/>
      <c r="F43" s="9"/>
      <c r="G43" s="9"/>
      <c r="H43" s="9"/>
      <c r="I43" s="9"/>
      <c r="J43" s="9"/>
      <c r="K43" s="81"/>
      <c r="L43" s="81"/>
      <c r="M43" s="81"/>
      <c r="N43" s="81"/>
    </row>
    <row r="44" spans="2:19" ht="15" customHeight="1" x14ac:dyDescent="0.35">
      <c r="D44" s="9"/>
      <c r="E44" s="9"/>
      <c r="F44" s="9"/>
      <c r="G44" s="9"/>
      <c r="H44" s="9"/>
      <c r="I44" s="9"/>
      <c r="J44" s="9"/>
      <c r="K44" s="82" t="s">
        <v>33</v>
      </c>
      <c r="L44" s="82"/>
      <c r="M44" s="83"/>
      <c r="N44" s="83"/>
    </row>
    <row r="45" spans="2:19" ht="15" customHeight="1" x14ac:dyDescent="0.3">
      <c r="K45" s="62"/>
      <c r="L45" s="62"/>
      <c r="M45" s="62"/>
      <c r="N45" s="62"/>
    </row>
    <row r="46" spans="2:19" ht="15" customHeight="1" x14ac:dyDescent="0.3">
      <c r="K46" s="62"/>
      <c r="L46" s="62"/>
      <c r="M46" s="62"/>
      <c r="N46" s="62"/>
    </row>
    <row r="47" spans="2:19" ht="15" customHeight="1" x14ac:dyDescent="0.3"/>
    <row r="48" spans="2:19" ht="15" customHeight="1" x14ac:dyDescent="0.3"/>
    <row r="49" ht="15" customHeight="1" x14ac:dyDescent="0.3"/>
    <row r="50" ht="15" customHeight="1" x14ac:dyDescent="0.3"/>
    <row r="51" ht="15" customHeight="1" x14ac:dyDescent="0.3"/>
    <row r="52" ht="15" customHeight="1" x14ac:dyDescent="0.3"/>
    <row r="53" ht="15" customHeight="1" x14ac:dyDescent="0.3"/>
  </sheetData>
  <mergeCells count="10">
    <mergeCell ref="B26:C27"/>
    <mergeCell ref="B28:C29"/>
    <mergeCell ref="B30:C31"/>
    <mergeCell ref="B32:C33"/>
    <mergeCell ref="I5:Q10"/>
    <mergeCell ref="N11:Q12"/>
    <mergeCell ref="B12:B13"/>
    <mergeCell ref="J12:J13"/>
    <mergeCell ref="K12:K13"/>
    <mergeCell ref="N13:Q15"/>
  </mergeCells>
  <conditionalFormatting sqref="J14">
    <cfRule type="cellIs" dxfId="4" priority="2" operator="greaterThan">
      <formula>1</formula>
    </cfRule>
  </conditionalFormatting>
  <conditionalFormatting sqref="K14:K15">
    <cfRule type="expression" dxfId="3" priority="1">
      <formula>K14&lt;0</formula>
    </cfRule>
  </conditionalFormatting>
  <dataValidations count="3">
    <dataValidation showInputMessage="1" showErrorMessage="1" sqref="F6" xr:uid="{00000000-0002-0000-0100-000000000000}"/>
    <dataValidation type="list" showInputMessage="1" showErrorMessage="1" sqref="F7:F8" xr:uid="{00000000-0002-0000-0100-000001000000}">
      <formula1>Mes</formula1>
    </dataValidation>
    <dataValidation type="list" allowBlank="1" showInputMessage="1" showErrorMessage="1" sqref="D7:D8" xr:uid="{00000000-0002-0000-0100-000002000000}">
      <formula1>Estados2020</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310"/>
  <sheetViews>
    <sheetView showGridLines="0" topLeftCell="B70" zoomScaleNormal="100" zoomScaleSheetLayoutView="100" workbookViewId="0">
      <selection activeCell="L127" sqref="L127:O127"/>
    </sheetView>
  </sheetViews>
  <sheetFormatPr baseColWidth="10" defaultColWidth="11.42578125" defaultRowHeight="15" customHeight="1" zeroHeight="1" x14ac:dyDescent="0.3"/>
  <cols>
    <col min="1" max="1" width="7.85546875" style="84" customWidth="1"/>
    <col min="2" max="2" width="21.7109375" style="7" customWidth="1"/>
    <col min="3" max="3" width="17" style="7" customWidth="1"/>
    <col min="4" max="5" width="23" style="7" customWidth="1"/>
    <col min="6" max="6" width="20" style="7" customWidth="1"/>
    <col min="7" max="7" width="20" style="7" hidden="1" customWidth="1"/>
    <col min="8" max="14" width="20" style="7" customWidth="1"/>
    <col min="15" max="15" width="17" style="7" customWidth="1"/>
    <col min="16" max="17" width="11.42578125" style="7" customWidth="1"/>
    <col min="18" max="16384" width="11.42578125" style="7"/>
  </cols>
  <sheetData>
    <row r="1" spans="1:15" hidden="1" x14ac:dyDescent="0.3">
      <c r="G1" s="85" t="s">
        <v>67</v>
      </c>
      <c r="K1" s="85" t="s">
        <v>67</v>
      </c>
    </row>
    <row r="2" spans="1:15" s="9" customFormat="1" ht="24" hidden="1" x14ac:dyDescent="0.35">
      <c r="A2" s="14"/>
      <c r="B2" s="86" t="s">
        <v>34</v>
      </c>
      <c r="C2" s="86"/>
      <c r="D2" s="86"/>
      <c r="E2" s="86"/>
      <c r="F2" s="86"/>
      <c r="G2" s="86"/>
      <c r="H2" s="86"/>
      <c r="I2" s="86"/>
      <c r="J2" s="86"/>
      <c r="K2" s="86"/>
      <c r="L2" s="86"/>
      <c r="M2" s="86"/>
      <c r="N2" s="86"/>
      <c r="O2" s="86"/>
    </row>
    <row r="3" spans="1:15" s="9" customFormat="1" ht="24.75" customHeight="1" x14ac:dyDescent="0.35">
      <c r="A3" s="14"/>
    </row>
    <row r="4" spans="1:15" s="9" customFormat="1" ht="21.75" customHeight="1" x14ac:dyDescent="0.35">
      <c r="A4" s="14"/>
      <c r="B4" s="87" t="s">
        <v>68</v>
      </c>
      <c r="C4" s="87"/>
      <c r="D4" s="87"/>
      <c r="E4" s="87"/>
      <c r="F4" s="87"/>
      <c r="G4" s="88"/>
      <c r="H4" s="11"/>
      <c r="I4" s="89" t="s">
        <v>16</v>
      </c>
      <c r="J4" s="87"/>
      <c r="K4" s="87"/>
      <c r="L4" s="87"/>
      <c r="M4" s="87"/>
      <c r="N4" s="87"/>
      <c r="O4" s="87"/>
    </row>
    <row r="5" spans="1:15" s="9" customFormat="1" ht="23.25" customHeight="1" x14ac:dyDescent="0.35">
      <c r="A5" s="14"/>
      <c r="B5" s="11"/>
      <c r="C5" s="11"/>
      <c r="D5" s="11"/>
      <c r="E5" s="11"/>
      <c r="F5" s="11"/>
      <c r="G5" s="11"/>
      <c r="H5" s="11"/>
      <c r="I5" s="350" t="s">
        <v>69</v>
      </c>
      <c r="J5" s="351"/>
      <c r="K5" s="351"/>
      <c r="L5" s="351"/>
      <c r="M5" s="351"/>
      <c r="N5" s="351"/>
      <c r="O5" s="351"/>
    </row>
    <row r="6" spans="1:15" s="9" customFormat="1" ht="23.25" customHeight="1" x14ac:dyDescent="0.35">
      <c r="A6" s="14"/>
      <c r="B6" s="6" t="s">
        <v>6</v>
      </c>
      <c r="C6" s="6" t="s">
        <v>7</v>
      </c>
      <c r="D6" s="18"/>
      <c r="E6" s="6" t="s">
        <v>8</v>
      </c>
      <c r="F6" s="6" t="s">
        <v>9</v>
      </c>
      <c r="G6" s="6"/>
      <c r="H6" s="3"/>
      <c r="I6" s="351"/>
      <c r="J6" s="351"/>
      <c r="K6" s="351"/>
      <c r="L6" s="351"/>
      <c r="M6" s="351"/>
      <c r="N6" s="351"/>
      <c r="O6" s="351"/>
    </row>
    <row r="7" spans="1:15" s="9" customFormat="1" ht="23.25" customHeight="1" x14ac:dyDescent="0.35">
      <c r="A7" s="14"/>
      <c r="B7" s="6"/>
      <c r="C7" s="15" t="s">
        <v>70</v>
      </c>
      <c r="D7" s="6"/>
      <c r="E7" s="6"/>
      <c r="F7" s="5"/>
      <c r="G7" s="5"/>
      <c r="H7" s="90"/>
      <c r="I7" s="351"/>
      <c r="J7" s="351"/>
      <c r="K7" s="351"/>
      <c r="L7" s="351"/>
      <c r="M7" s="351"/>
      <c r="N7" s="351"/>
      <c r="O7" s="351"/>
    </row>
    <row r="8" spans="1:15" ht="15" customHeight="1" x14ac:dyDescent="0.3">
      <c r="B8" s="40"/>
      <c r="C8" s="40"/>
      <c r="D8" s="40"/>
      <c r="E8" s="40"/>
      <c r="F8" s="40"/>
      <c r="G8" s="40"/>
      <c r="I8" s="351"/>
      <c r="J8" s="351"/>
      <c r="K8" s="351"/>
      <c r="L8" s="351"/>
      <c r="M8" s="351"/>
      <c r="N8" s="351"/>
      <c r="O8" s="351"/>
    </row>
    <row r="9" spans="1:15" ht="18" customHeight="1" x14ac:dyDescent="0.3">
      <c r="C9" s="91"/>
      <c r="D9" s="91"/>
      <c r="E9" s="91"/>
      <c r="F9" s="91"/>
      <c r="G9" s="91"/>
      <c r="H9" s="91"/>
      <c r="I9" s="351"/>
      <c r="J9" s="351"/>
      <c r="K9" s="351"/>
      <c r="L9" s="351"/>
      <c r="M9" s="351"/>
      <c r="N9" s="351"/>
      <c r="O9" s="351"/>
    </row>
    <row r="10" spans="1:15" ht="18" customHeight="1" x14ac:dyDescent="0.3">
      <c r="B10" s="91"/>
      <c r="C10" s="91"/>
      <c r="D10" s="91"/>
      <c r="E10" s="91"/>
      <c r="F10" s="91"/>
      <c r="G10" s="91"/>
      <c r="H10" s="91"/>
      <c r="I10" s="351"/>
      <c r="J10" s="351"/>
      <c r="K10" s="351"/>
      <c r="L10" s="351"/>
      <c r="M10" s="351"/>
      <c r="N10" s="351"/>
      <c r="O10" s="351"/>
    </row>
    <row r="11" spans="1:15" ht="18" customHeight="1" x14ac:dyDescent="0.3">
      <c r="B11" s="91"/>
      <c r="C11" s="91"/>
      <c r="D11" s="91"/>
      <c r="E11" s="91"/>
      <c r="F11" s="91"/>
      <c r="G11" s="91"/>
      <c r="H11" s="91"/>
      <c r="I11" s="92"/>
      <c r="J11" s="92"/>
      <c r="K11" s="92"/>
      <c r="L11" s="92"/>
      <c r="M11" s="92"/>
      <c r="N11" s="92"/>
      <c r="O11" s="92"/>
    </row>
    <row r="12" spans="1:15" ht="18" customHeight="1" x14ac:dyDescent="0.3">
      <c r="B12" s="91"/>
      <c r="C12" s="91"/>
      <c r="D12" s="91"/>
      <c r="E12" s="91"/>
      <c r="F12" s="91"/>
      <c r="G12" s="85" t="s">
        <v>67</v>
      </c>
      <c r="H12" s="91"/>
      <c r="I12" s="92"/>
      <c r="J12" s="92"/>
      <c r="K12" s="92"/>
      <c r="L12" s="92"/>
      <c r="M12" s="92"/>
      <c r="N12" s="92"/>
      <c r="O12" s="92"/>
    </row>
    <row r="13" spans="1:15" ht="18.75" hidden="1" x14ac:dyDescent="0.35">
      <c r="B13" s="19"/>
      <c r="C13" s="19"/>
      <c r="D13" s="19"/>
      <c r="E13" s="20"/>
      <c r="F13" s="20"/>
      <c r="G13" s="20"/>
      <c r="H13" s="19"/>
      <c r="I13" s="19"/>
      <c r="J13" s="93"/>
      <c r="K13" s="93"/>
      <c r="L13" s="93"/>
      <c r="M13" s="93"/>
      <c r="N13" s="93"/>
    </row>
    <row r="14" spans="1:15" ht="18.75" customHeight="1" x14ac:dyDescent="0.35">
      <c r="A14" s="14"/>
      <c r="C14" s="352" t="s">
        <v>38</v>
      </c>
      <c r="D14" s="94" t="s">
        <v>39</v>
      </c>
      <c r="E14" s="94"/>
      <c r="F14" s="94"/>
      <c r="G14" s="95"/>
      <c r="H14" s="96"/>
      <c r="I14" s="94" t="s">
        <v>40</v>
      </c>
      <c r="J14" s="95"/>
      <c r="K14" s="95"/>
      <c r="L14" s="96"/>
      <c r="M14" s="335" t="s">
        <v>41</v>
      </c>
      <c r="N14" s="335" t="s">
        <v>71</v>
      </c>
    </row>
    <row r="15" spans="1:15" ht="50.25" customHeight="1" x14ac:dyDescent="0.35">
      <c r="A15" s="14"/>
      <c r="C15" s="353"/>
      <c r="D15" s="25" t="s">
        <v>43</v>
      </c>
      <c r="E15" s="25" t="s">
        <v>44</v>
      </c>
      <c r="F15" s="25" t="s">
        <v>72</v>
      </c>
      <c r="G15" s="25" t="s">
        <v>73</v>
      </c>
      <c r="H15" s="25" t="s">
        <v>74</v>
      </c>
      <c r="I15" s="25" t="s">
        <v>75</v>
      </c>
      <c r="J15" s="25" t="s">
        <v>76</v>
      </c>
      <c r="K15" s="25"/>
      <c r="L15" s="25" t="s">
        <v>77</v>
      </c>
      <c r="M15" s="336"/>
      <c r="N15" s="336"/>
    </row>
    <row r="16" spans="1:15" ht="18" hidden="1" x14ac:dyDescent="0.3">
      <c r="A16" s="97"/>
      <c r="C16" s="98">
        <v>1000</v>
      </c>
      <c r="D16" s="99">
        <v>0</v>
      </c>
      <c r="E16" s="99">
        <v>0</v>
      </c>
      <c r="F16" s="99">
        <v>0</v>
      </c>
      <c r="G16" s="100">
        <v>0</v>
      </c>
      <c r="H16" s="100">
        <f>+G16+J16</f>
        <v>0</v>
      </c>
      <c r="I16" s="99">
        <v>0</v>
      </c>
      <c r="J16" s="101">
        <v>0</v>
      </c>
      <c r="K16" s="101"/>
      <c r="L16" s="101">
        <v>0</v>
      </c>
      <c r="M16" s="102">
        <f>IFERROR((H16+L16)/E16,0)</f>
        <v>0</v>
      </c>
      <c r="N16" s="99">
        <f>+F16-H16-L16</f>
        <v>0</v>
      </c>
    </row>
    <row r="17" spans="1:15" ht="18" hidden="1" x14ac:dyDescent="0.3">
      <c r="A17" s="97"/>
      <c r="C17" s="98">
        <v>2000</v>
      </c>
      <c r="D17" s="99">
        <f t="shared" ref="D17:F17" si="0">+SUMIF($C$32:$C$126,"&lt;29999",H$32:H$126)</f>
        <v>1121500</v>
      </c>
      <c r="E17" s="99">
        <f t="shared" si="0"/>
        <v>2255500</v>
      </c>
      <c r="F17" s="99">
        <f t="shared" si="0"/>
        <v>2255500</v>
      </c>
      <c r="G17" s="99">
        <f>+SUMIF($C$32:$C$126,"&lt;29999",K$32:K$126)</f>
        <v>1085536.26</v>
      </c>
      <c r="H17" s="100">
        <f>+SUMIF($C$32:$C$126,"&lt;29999",L$32:L$126)</f>
        <v>2088125.68</v>
      </c>
      <c r="I17" s="99">
        <f>+SUMIF($C$32:$C$126,"&lt;29999",M$32:M$126)</f>
        <v>107000</v>
      </c>
      <c r="J17" s="99">
        <f>+SUMIF($C$32:$C$126,"&lt;29999",O$32:O$126)</f>
        <v>987885.5</v>
      </c>
      <c r="K17" s="99"/>
      <c r="L17" s="99">
        <f>+SUMIF($C$32:$C$126,"&lt;29999",N$32:N$126)</f>
        <v>0</v>
      </c>
      <c r="M17" s="102">
        <f>IFERROR((H17+L17)/E17,0)</f>
        <v>0.92579280868986913</v>
      </c>
      <c r="N17" s="99">
        <f>+F17-H17-L17</f>
        <v>167374.32000000007</v>
      </c>
    </row>
    <row r="18" spans="1:15" ht="18" hidden="1" x14ac:dyDescent="0.3">
      <c r="A18" s="97"/>
      <c r="C18" s="98">
        <v>3000</v>
      </c>
      <c r="D18" s="99">
        <f t="shared" ref="D18:F18" si="1">+SUMIF($C$32:$C$126,"&lt;39999",H$32:H$126)-SUMIF($C$32:$C$126,"&lt;29999",H$32:H$126)</f>
        <v>6902026.0019799992</v>
      </c>
      <c r="E18" s="99">
        <f t="shared" si="1"/>
        <v>7995383.0019799992</v>
      </c>
      <c r="F18" s="99">
        <f t="shared" si="1"/>
        <v>7995383.0019799992</v>
      </c>
      <c r="G18" s="99">
        <f>+SUMIF($C$32:$C$126,"&lt;39999",K$32:K$126)-SUMIF($C$32:$C$126,"&lt;29999",K$32:K$126)</f>
        <v>5090885.5100000026</v>
      </c>
      <c r="H18" s="100">
        <f>+SUMIF($C$32:$C$126,"&lt;39999",L$32:L$126)-SUMIF($C$32:$C$126,"&lt;29999",L$32:L$126)</f>
        <v>7412810.8000000007</v>
      </c>
      <c r="I18" s="99">
        <f>+SUMIF($C$32:$C$126,"&lt;39999",M$32:M$126)-SUMIF($C$32:$C$126,"&lt;29999",M$32:M$126)</f>
        <v>1070085.9401799999</v>
      </c>
      <c r="J18" s="99">
        <f>+SUMIF($C$32:$C$126,"&lt;39999",O$32:O$126)-SUMIF($C$32:$C$126,"&lt;29999",O$32:O$126)</f>
        <v>2441925.2600000002</v>
      </c>
      <c r="K18" s="99"/>
      <c r="L18" s="99">
        <f>+SUMIF($C$32:$C$126,"&lt;39999",N$32:N$126)-SUMIF($C$32:$C$126,"&lt;29999",N$32:N$126)</f>
        <v>0</v>
      </c>
      <c r="M18" s="102">
        <f>IFERROR((H18+L18)/E18,0)</f>
        <v>0.92713642337887647</v>
      </c>
      <c r="N18" s="99">
        <f>+F18-H18-L18</f>
        <v>582572.2019799985</v>
      </c>
    </row>
    <row r="19" spans="1:15" ht="18" hidden="1" x14ac:dyDescent="0.3">
      <c r="A19" s="97"/>
      <c r="C19" s="98">
        <v>4000</v>
      </c>
      <c r="D19" s="99">
        <f t="shared" ref="D19:F19" si="2">+SUMIF($C$32:$C$126,"&lt;49999",H$32:H$126)-SUMIF($C$32:$C$126,"&lt;39999",H$32:H$126)</f>
        <v>3715447</v>
      </c>
      <c r="E19" s="99">
        <f t="shared" si="2"/>
        <v>1488090</v>
      </c>
      <c r="F19" s="99">
        <f t="shared" si="2"/>
        <v>1488090</v>
      </c>
      <c r="G19" s="99">
        <f>+SUMIF($C$32:$C$126,"&lt;49999",K$32:K$126)-SUMIF($C$32:$C$126,"&lt;39999",K$32:K$126)</f>
        <v>1488089.9999999991</v>
      </c>
      <c r="H19" s="100">
        <f>+SUMIF($C$32:$C$126,"&lt;49999",L$32:L$126)-SUMIF($C$32:$C$126,"&lt;39999",L$32:L$126)</f>
        <v>1488090</v>
      </c>
      <c r="I19" s="99">
        <f>+SUMIF($C$32:$C$126,"&lt;49999",M$32:M$126)-SUMIF($C$32:$C$126,"&lt;39999",M$32:M$126)</f>
        <v>0</v>
      </c>
      <c r="J19" s="99">
        <f>+SUMIF($C$32:$C$126,"&lt;49999",O$32:O$126)-SUMIF($C$32:$C$126,"&lt;39999",O$32:O$126)</f>
        <v>0</v>
      </c>
      <c r="K19" s="99"/>
      <c r="L19" s="99">
        <f>+SUMIF($C$32:$C$126,"&lt;49999",N$32:N$126)-SUMIF($C$32:$C$126,"&lt;39999",N$32:N$126)</f>
        <v>0</v>
      </c>
      <c r="M19" s="102">
        <f>IFERROR((H19+L19)/E19,0)</f>
        <v>1</v>
      </c>
      <c r="N19" s="99">
        <f>+F19-H19-L19</f>
        <v>0</v>
      </c>
    </row>
    <row r="20" spans="1:15" ht="18" hidden="1" x14ac:dyDescent="0.3">
      <c r="C20" s="98" t="s">
        <v>50</v>
      </c>
      <c r="D20" s="103">
        <f>+SUM(D16:D19)</f>
        <v>11738973.001979999</v>
      </c>
      <c r="E20" s="103">
        <f>+SUM(E16:E19)</f>
        <v>11738973.001979999</v>
      </c>
      <c r="F20" s="103">
        <f>+SUM(F16:F19)</f>
        <v>11738973.001979999</v>
      </c>
      <c r="G20" s="103">
        <f t="shared" ref="G20:L20" si="3">+SUM(G16:G19)</f>
        <v>7664511.7700000014</v>
      </c>
      <c r="H20" s="103">
        <f t="shared" si="3"/>
        <v>10989026.48</v>
      </c>
      <c r="I20" s="103">
        <f t="shared" si="3"/>
        <v>1177085.9401799999</v>
      </c>
      <c r="J20" s="103">
        <f t="shared" si="3"/>
        <v>3429810.7600000002</v>
      </c>
      <c r="K20" s="103"/>
      <c r="L20" s="103">
        <f t="shared" si="3"/>
        <v>0</v>
      </c>
      <c r="M20" s="104">
        <f>IFERROR((H20+L20)/E20,0)</f>
        <v>0.93611480988554052</v>
      </c>
      <c r="N20" s="103">
        <f>+F20-H20-L20</f>
        <v>749946.5219799988</v>
      </c>
    </row>
    <row r="21" spans="1:15" hidden="1" x14ac:dyDescent="0.3">
      <c r="C21" s="105" t="s">
        <v>78</v>
      </c>
      <c r="D21" s="105"/>
      <c r="E21" s="105"/>
      <c r="F21" s="105"/>
      <c r="G21" s="105"/>
      <c r="H21" s="105"/>
      <c r="I21" s="105"/>
      <c r="J21" s="105"/>
      <c r="K21" s="105"/>
      <c r="L21" s="106"/>
      <c r="M21" s="107"/>
    </row>
    <row r="22" spans="1:15" ht="18.75" hidden="1" x14ac:dyDescent="0.35">
      <c r="B22" s="19"/>
      <c r="C22" s="19"/>
      <c r="D22" s="108"/>
      <c r="E22" s="108"/>
      <c r="F22" s="108"/>
      <c r="G22" s="108"/>
      <c r="H22" s="108"/>
    </row>
    <row r="23" spans="1:15" ht="32.25" customHeight="1" x14ac:dyDescent="0.3">
      <c r="B23" s="354" t="s">
        <v>79</v>
      </c>
      <c r="C23" s="355"/>
      <c r="D23" s="355"/>
      <c r="E23" s="355"/>
      <c r="F23" s="355"/>
      <c r="G23" s="355"/>
      <c r="H23" s="355"/>
      <c r="I23" s="355"/>
      <c r="J23" s="355"/>
      <c r="K23" s="355"/>
      <c r="L23" s="355"/>
      <c r="M23" s="355"/>
      <c r="N23" s="355"/>
      <c r="O23" s="356"/>
    </row>
    <row r="24" spans="1:15" ht="108" customHeight="1" x14ac:dyDescent="0.3">
      <c r="B24" s="109">
        <v>2000</v>
      </c>
      <c r="C24" s="346" t="s">
        <v>175</v>
      </c>
      <c r="D24" s="347"/>
      <c r="E24" s="348"/>
      <c r="F24" s="109">
        <v>3000</v>
      </c>
      <c r="G24" s="110"/>
      <c r="H24" s="346" t="s">
        <v>175</v>
      </c>
      <c r="I24" s="347"/>
      <c r="J24" s="348"/>
      <c r="L24" s="109">
        <v>4000</v>
      </c>
      <c r="M24" s="346" t="s">
        <v>176</v>
      </c>
      <c r="N24" s="347"/>
      <c r="O24" s="348"/>
    </row>
    <row r="25" spans="1:15" hidden="1" x14ac:dyDescent="0.3">
      <c r="B25" s="111"/>
      <c r="C25" s="111"/>
      <c r="D25" s="112"/>
      <c r="E25" s="112"/>
      <c r="F25" s="112"/>
      <c r="G25" s="112"/>
      <c r="H25" s="112"/>
      <c r="I25" s="112"/>
      <c r="J25" s="112"/>
      <c r="K25" s="112"/>
      <c r="L25" s="112"/>
      <c r="M25" s="112"/>
    </row>
    <row r="26" spans="1:15" ht="24" hidden="1" x14ac:dyDescent="0.3">
      <c r="B26" s="113" t="s">
        <v>80</v>
      </c>
      <c r="C26" s="113"/>
      <c r="D26" s="113"/>
      <c r="E26" s="113"/>
      <c r="F26" s="113"/>
      <c r="G26" s="113"/>
      <c r="H26" s="113"/>
      <c r="I26" s="113"/>
      <c r="J26" s="113"/>
      <c r="K26" s="113"/>
      <c r="L26" s="113"/>
      <c r="M26" s="113"/>
    </row>
    <row r="27" spans="1:15" hidden="1" x14ac:dyDescent="0.3">
      <c r="B27" s="40"/>
      <c r="C27" s="40"/>
      <c r="D27" s="40"/>
      <c r="E27" s="40"/>
      <c r="F27" s="40"/>
      <c r="G27" s="40"/>
      <c r="H27" s="40"/>
      <c r="I27" s="40"/>
      <c r="J27" s="40"/>
      <c r="K27" s="40"/>
      <c r="L27" s="40"/>
      <c r="M27" s="40"/>
      <c r="N27" s="40"/>
      <c r="O27" s="40"/>
    </row>
    <row r="28" spans="1:15" ht="18.75" customHeight="1" x14ac:dyDescent="0.3">
      <c r="B28" s="40"/>
      <c r="C28" s="40"/>
      <c r="D28" s="40"/>
      <c r="E28" s="40"/>
      <c r="F28" s="41"/>
      <c r="G28" s="41"/>
      <c r="H28" s="41"/>
      <c r="I28" s="41"/>
      <c r="J28" s="41"/>
      <c r="K28" s="114" t="s">
        <v>67</v>
      </c>
      <c r="L28" s="41"/>
      <c r="M28" s="41"/>
      <c r="N28" s="41"/>
      <c r="O28" s="41"/>
    </row>
    <row r="29" spans="1:15" ht="18.75" customHeight="1" x14ac:dyDescent="0.35">
      <c r="B29" s="115"/>
      <c r="C29" s="42"/>
      <c r="D29" s="42"/>
      <c r="E29" s="42"/>
      <c r="F29" s="42"/>
      <c r="G29" s="42"/>
      <c r="H29" s="42"/>
      <c r="I29" s="42"/>
      <c r="J29" s="42"/>
      <c r="K29" s="42"/>
      <c r="L29" s="42"/>
      <c r="M29" s="42"/>
      <c r="N29" s="43"/>
      <c r="O29" s="43"/>
    </row>
    <row r="30" spans="1:15" ht="18" hidden="1" x14ac:dyDescent="0.35">
      <c r="H30" s="116" t="s">
        <v>53</v>
      </c>
      <c r="I30" s="116"/>
      <c r="J30" s="116"/>
      <c r="K30" s="116"/>
      <c r="L30" s="117"/>
      <c r="M30" s="118" t="s">
        <v>54</v>
      </c>
      <c r="N30" s="119"/>
      <c r="O30" s="120"/>
    </row>
    <row r="31" spans="1:15" ht="55.5" customHeight="1" x14ac:dyDescent="0.3">
      <c r="B31" s="121" t="s">
        <v>55</v>
      </c>
      <c r="C31" s="122" t="s">
        <v>56</v>
      </c>
      <c r="D31" s="123" t="s">
        <v>57</v>
      </c>
      <c r="E31" s="124"/>
      <c r="F31" s="124"/>
      <c r="G31" s="125"/>
      <c r="H31" s="126" t="s">
        <v>43</v>
      </c>
      <c r="I31" s="126" t="s">
        <v>44</v>
      </c>
      <c r="J31" s="126" t="s">
        <v>45</v>
      </c>
      <c r="K31" s="126" t="s">
        <v>46</v>
      </c>
      <c r="L31" s="126" t="s">
        <v>46</v>
      </c>
      <c r="M31" s="127" t="s">
        <v>58</v>
      </c>
      <c r="N31" s="127" t="s">
        <v>59</v>
      </c>
      <c r="O31" s="98" t="s">
        <v>60</v>
      </c>
    </row>
    <row r="32" spans="1:15" ht="15" customHeight="1" x14ac:dyDescent="0.3">
      <c r="B32" s="349" t="s">
        <v>61</v>
      </c>
      <c r="C32" s="128">
        <v>44105</v>
      </c>
      <c r="D32" s="129" t="s">
        <v>81</v>
      </c>
      <c r="E32" s="130"/>
      <c r="F32" s="130"/>
      <c r="G32" s="130"/>
      <c r="H32" s="131">
        <v>1069711</v>
      </c>
      <c r="I32" s="131">
        <v>672000</v>
      </c>
      <c r="J32" s="131">
        <v>672000</v>
      </c>
      <c r="K32" s="131">
        <v>672000</v>
      </c>
      <c r="L32" s="132">
        <f>+K32+O32</f>
        <v>672000</v>
      </c>
      <c r="M32" s="131">
        <v>0</v>
      </c>
      <c r="N32" s="133">
        <v>0</v>
      </c>
      <c r="O32" s="133">
        <v>0</v>
      </c>
    </row>
    <row r="33" spans="2:15" ht="15" customHeight="1" x14ac:dyDescent="0.3">
      <c r="B33" s="349"/>
      <c r="C33" s="128"/>
      <c r="D33" s="129"/>
      <c r="E33" s="130"/>
      <c r="F33" s="134"/>
      <c r="G33" s="134"/>
      <c r="H33" s="135"/>
      <c r="I33" s="135"/>
      <c r="J33" s="135"/>
      <c r="K33" s="135"/>
      <c r="L33" s="136"/>
      <c r="M33" s="135"/>
      <c r="N33" s="133"/>
      <c r="O33" s="133"/>
    </row>
    <row r="34" spans="2:15" ht="15" customHeight="1" x14ac:dyDescent="0.3">
      <c r="B34" s="349"/>
      <c r="C34" s="137"/>
      <c r="D34" s="138" t="s">
        <v>82</v>
      </c>
      <c r="E34" s="138"/>
      <c r="F34" s="138"/>
      <c r="G34" s="138"/>
      <c r="H34" s="139">
        <f t="shared" ref="H34:O34" si="4">+SUM(H32:H33)</f>
        <v>1069711</v>
      </c>
      <c r="I34" s="139">
        <f t="shared" si="4"/>
        <v>672000</v>
      </c>
      <c r="J34" s="139">
        <f t="shared" si="4"/>
        <v>672000</v>
      </c>
      <c r="K34" s="139">
        <f t="shared" si="4"/>
        <v>672000</v>
      </c>
      <c r="L34" s="140">
        <f t="shared" si="4"/>
        <v>672000</v>
      </c>
      <c r="M34" s="139">
        <f t="shared" si="4"/>
        <v>0</v>
      </c>
      <c r="N34" s="141">
        <f t="shared" si="4"/>
        <v>0</v>
      </c>
      <c r="O34" s="141">
        <f t="shared" si="4"/>
        <v>0</v>
      </c>
    </row>
    <row r="35" spans="2:15" ht="15" customHeight="1" x14ac:dyDescent="0.3">
      <c r="B35" s="349" t="s">
        <v>64</v>
      </c>
      <c r="C35" s="128">
        <v>44105</v>
      </c>
      <c r="D35" s="129" t="s">
        <v>81</v>
      </c>
      <c r="E35" s="130"/>
      <c r="F35" s="142"/>
      <c r="G35" s="142"/>
      <c r="H35" s="131">
        <v>208937</v>
      </c>
      <c r="I35" s="131">
        <v>184800</v>
      </c>
      <c r="J35" s="131">
        <v>184800</v>
      </c>
      <c r="K35" s="131">
        <v>184800</v>
      </c>
      <c r="L35" s="132">
        <f>+K35+O35</f>
        <v>184800</v>
      </c>
      <c r="M35" s="131">
        <v>0</v>
      </c>
      <c r="N35" s="133">
        <v>0</v>
      </c>
      <c r="O35" s="133">
        <v>0</v>
      </c>
    </row>
    <row r="36" spans="2:15" ht="15" customHeight="1" x14ac:dyDescent="0.3">
      <c r="B36" s="349"/>
      <c r="C36" s="128"/>
      <c r="D36" s="129"/>
      <c r="E36" s="130"/>
      <c r="F36" s="130"/>
      <c r="G36" s="130"/>
      <c r="H36" s="135"/>
      <c r="I36" s="135"/>
      <c r="J36" s="135"/>
      <c r="K36" s="135"/>
      <c r="L36" s="136"/>
      <c r="M36" s="135"/>
      <c r="N36" s="133"/>
      <c r="O36" s="133"/>
    </row>
    <row r="37" spans="2:15" ht="15" customHeight="1" x14ac:dyDescent="0.3">
      <c r="B37" s="349"/>
      <c r="C37" s="143"/>
      <c r="D37" s="144" t="s">
        <v>83</v>
      </c>
      <c r="E37" s="144"/>
      <c r="F37" s="145"/>
      <c r="G37" s="145"/>
      <c r="H37" s="139">
        <f t="shared" ref="H37:O37" si="5">+SUM(H35:H36)</f>
        <v>208937</v>
      </c>
      <c r="I37" s="139">
        <f t="shared" si="5"/>
        <v>184800</v>
      </c>
      <c r="J37" s="139">
        <f t="shared" si="5"/>
        <v>184800</v>
      </c>
      <c r="K37" s="139">
        <f t="shared" si="5"/>
        <v>184800</v>
      </c>
      <c r="L37" s="140">
        <f t="shared" si="5"/>
        <v>184800</v>
      </c>
      <c r="M37" s="139">
        <f t="shared" si="5"/>
        <v>0</v>
      </c>
      <c r="N37" s="141">
        <f t="shared" si="5"/>
        <v>0</v>
      </c>
      <c r="O37" s="141">
        <f t="shared" si="5"/>
        <v>0</v>
      </c>
    </row>
    <row r="38" spans="2:15" ht="15" customHeight="1" x14ac:dyDescent="0.3">
      <c r="B38" s="349" t="s">
        <v>65</v>
      </c>
      <c r="C38" s="128">
        <v>44105</v>
      </c>
      <c r="D38" s="129" t="s">
        <v>81</v>
      </c>
      <c r="E38" s="130"/>
      <c r="F38" s="130"/>
      <c r="G38" s="130"/>
      <c r="H38" s="131">
        <v>375540</v>
      </c>
      <c r="I38" s="131">
        <v>249790</v>
      </c>
      <c r="J38" s="131">
        <v>249790</v>
      </c>
      <c r="K38" s="131">
        <v>249790</v>
      </c>
      <c r="L38" s="132">
        <f>+K38+O38</f>
        <v>249790</v>
      </c>
      <c r="M38" s="131">
        <v>0</v>
      </c>
      <c r="N38" s="133">
        <v>0</v>
      </c>
      <c r="O38" s="133">
        <v>0</v>
      </c>
    </row>
    <row r="39" spans="2:15" ht="15" customHeight="1" x14ac:dyDescent="0.3">
      <c r="B39" s="349"/>
      <c r="C39" s="128"/>
      <c r="D39" s="129"/>
      <c r="E39" s="130"/>
      <c r="F39" s="130"/>
      <c r="G39" s="130"/>
      <c r="H39" s="131"/>
      <c r="I39" s="131"/>
      <c r="J39" s="131"/>
      <c r="K39" s="131"/>
      <c r="L39" s="132"/>
      <c r="M39" s="131"/>
      <c r="N39" s="133"/>
      <c r="O39" s="133"/>
    </row>
    <row r="40" spans="2:15" ht="15" customHeight="1" x14ac:dyDescent="0.3">
      <c r="B40" s="349"/>
      <c r="C40" s="137"/>
      <c r="D40" s="138" t="s">
        <v>84</v>
      </c>
      <c r="E40" s="138"/>
      <c r="F40" s="138"/>
      <c r="G40" s="138"/>
      <c r="H40" s="139">
        <f t="shared" ref="H40:O40" si="6">+SUM(H38:H39)</f>
        <v>375540</v>
      </c>
      <c r="I40" s="139">
        <f t="shared" si="6"/>
        <v>249790</v>
      </c>
      <c r="J40" s="139">
        <f t="shared" si="6"/>
        <v>249790</v>
      </c>
      <c r="K40" s="139">
        <f t="shared" si="6"/>
        <v>249790</v>
      </c>
      <c r="L40" s="140">
        <f t="shared" si="6"/>
        <v>249790</v>
      </c>
      <c r="M40" s="139">
        <f t="shared" si="6"/>
        <v>0</v>
      </c>
      <c r="N40" s="146">
        <f t="shared" si="6"/>
        <v>0</v>
      </c>
      <c r="O40" s="146">
        <f t="shared" si="6"/>
        <v>0</v>
      </c>
    </row>
    <row r="41" spans="2:15" ht="15" customHeight="1" x14ac:dyDescent="0.3">
      <c r="B41" s="349" t="s">
        <v>66</v>
      </c>
      <c r="C41" s="128">
        <v>44105</v>
      </c>
      <c r="D41" s="129" t="s">
        <v>81</v>
      </c>
      <c r="E41" s="130"/>
      <c r="F41" s="130"/>
      <c r="G41" s="130"/>
      <c r="H41" s="131">
        <v>2061259</v>
      </c>
      <c r="I41" s="131">
        <v>381500</v>
      </c>
      <c r="J41" s="131">
        <v>381500</v>
      </c>
      <c r="K41" s="131">
        <v>381500</v>
      </c>
      <c r="L41" s="132">
        <f>+K41+O41</f>
        <v>381500</v>
      </c>
      <c r="M41" s="131">
        <v>0</v>
      </c>
      <c r="N41" s="133">
        <v>0</v>
      </c>
      <c r="O41" s="133">
        <v>0</v>
      </c>
    </row>
    <row r="42" spans="2:15" ht="15" customHeight="1" x14ac:dyDescent="0.3">
      <c r="B42" s="349"/>
      <c r="C42" s="128"/>
      <c r="D42" s="129"/>
      <c r="E42" s="130"/>
      <c r="F42" s="130"/>
      <c r="G42" s="130"/>
      <c r="H42" s="131"/>
      <c r="I42" s="131"/>
      <c r="J42" s="131"/>
      <c r="K42" s="131"/>
      <c r="L42" s="132"/>
      <c r="M42" s="131"/>
      <c r="N42" s="133"/>
      <c r="O42" s="133"/>
    </row>
    <row r="43" spans="2:15" ht="15" customHeight="1" x14ac:dyDescent="0.3">
      <c r="B43" s="349"/>
      <c r="C43" s="137"/>
      <c r="D43" s="138" t="s">
        <v>85</v>
      </c>
      <c r="E43" s="138"/>
      <c r="F43" s="138"/>
      <c r="G43" s="138"/>
      <c r="H43" s="139">
        <f t="shared" ref="H43:O43" si="7">+SUM(H41:H42)</f>
        <v>2061259</v>
      </c>
      <c r="I43" s="139">
        <f t="shared" si="7"/>
        <v>381500</v>
      </c>
      <c r="J43" s="139">
        <f t="shared" si="7"/>
        <v>381500</v>
      </c>
      <c r="K43" s="139">
        <f t="shared" si="7"/>
        <v>381500</v>
      </c>
      <c r="L43" s="140">
        <f t="shared" si="7"/>
        <v>381500</v>
      </c>
      <c r="M43" s="139">
        <f t="shared" si="7"/>
        <v>0</v>
      </c>
      <c r="N43" s="146">
        <f t="shared" si="7"/>
        <v>0</v>
      </c>
      <c r="O43" s="146">
        <f t="shared" si="7"/>
        <v>0</v>
      </c>
    </row>
    <row r="44" spans="2:15" ht="15" customHeight="1" x14ac:dyDescent="0.3">
      <c r="B44" s="349" t="s">
        <v>86</v>
      </c>
      <c r="C44" s="128">
        <v>21101</v>
      </c>
      <c r="D44" s="129" t="s">
        <v>87</v>
      </c>
      <c r="E44" s="130"/>
      <c r="F44" s="130"/>
      <c r="G44" s="130"/>
      <c r="H44" s="131">
        <v>5000</v>
      </c>
      <c r="I44" s="131">
        <v>305000</v>
      </c>
      <c r="J44" s="131">
        <v>305000</v>
      </c>
      <c r="K44" s="131">
        <v>89021.62</v>
      </c>
      <c r="L44" s="132">
        <f>+K44+O44</f>
        <v>303250.32999999996</v>
      </c>
      <c r="M44" s="131">
        <v>0</v>
      </c>
      <c r="N44" s="133">
        <v>0</v>
      </c>
      <c r="O44" s="133">
        <v>214228.71</v>
      </c>
    </row>
    <row r="45" spans="2:15" ht="15" customHeight="1" x14ac:dyDescent="0.3">
      <c r="B45" s="349"/>
      <c r="C45" s="128">
        <v>21201</v>
      </c>
      <c r="D45" s="129" t="s">
        <v>88</v>
      </c>
      <c r="E45" s="130"/>
      <c r="F45" s="130"/>
      <c r="G45" s="130"/>
      <c r="H45" s="131">
        <v>5000</v>
      </c>
      <c r="I45" s="131">
        <v>250000</v>
      </c>
      <c r="J45" s="131">
        <v>250000</v>
      </c>
      <c r="K45" s="131">
        <v>10192.4</v>
      </c>
      <c r="L45" s="132">
        <f>+K45+O45</f>
        <v>209385.79</v>
      </c>
      <c r="M45" s="131">
        <v>0</v>
      </c>
      <c r="N45" s="133">
        <v>0</v>
      </c>
      <c r="O45" s="133">
        <v>199193.39</v>
      </c>
    </row>
    <row r="46" spans="2:15" ht="15" customHeight="1" x14ac:dyDescent="0.3">
      <c r="B46" s="349"/>
      <c r="C46" s="128">
        <v>21401</v>
      </c>
      <c r="D46" s="129" t="s">
        <v>89</v>
      </c>
      <c r="E46" s="130"/>
      <c r="F46" s="130"/>
      <c r="G46" s="130"/>
      <c r="H46" s="131">
        <v>0</v>
      </c>
      <c r="I46" s="131">
        <v>0</v>
      </c>
      <c r="J46" s="131">
        <v>0</v>
      </c>
      <c r="K46" s="131">
        <v>0</v>
      </c>
      <c r="L46" s="132">
        <f>+K46+O46</f>
        <v>0</v>
      </c>
      <c r="M46" s="131">
        <v>0</v>
      </c>
      <c r="N46" s="133">
        <v>0</v>
      </c>
      <c r="O46" s="133">
        <v>0</v>
      </c>
    </row>
    <row r="47" spans="2:15" ht="15" customHeight="1" x14ac:dyDescent="0.3">
      <c r="B47" s="349"/>
      <c r="C47" s="128">
        <v>21601</v>
      </c>
      <c r="D47" s="129" t="s">
        <v>90</v>
      </c>
      <c r="E47" s="130"/>
      <c r="F47" s="130"/>
      <c r="G47" s="130"/>
      <c r="H47" s="131">
        <v>14000</v>
      </c>
      <c r="I47" s="131">
        <v>274000</v>
      </c>
      <c r="J47" s="131">
        <v>274000</v>
      </c>
      <c r="K47" s="131">
        <v>13110.4</v>
      </c>
      <c r="L47" s="132">
        <f>+K47+O47</f>
        <v>255172.8</v>
      </c>
      <c r="M47" s="131">
        <v>10000</v>
      </c>
      <c r="N47" s="133">
        <v>0</v>
      </c>
      <c r="O47" s="133">
        <v>242062.4</v>
      </c>
    </row>
    <row r="48" spans="2:15" ht="15" customHeight="1" x14ac:dyDescent="0.3">
      <c r="B48" s="349"/>
      <c r="C48" s="128">
        <v>22104</v>
      </c>
      <c r="D48" s="129" t="s">
        <v>91</v>
      </c>
      <c r="E48" s="130"/>
      <c r="F48" s="130"/>
      <c r="G48" s="130"/>
      <c r="H48" s="131">
        <v>46500</v>
      </c>
      <c r="I48" s="131">
        <v>56500</v>
      </c>
      <c r="J48" s="131">
        <v>56500</v>
      </c>
      <c r="K48" s="131">
        <v>49744</v>
      </c>
      <c r="L48" s="132">
        <v>56364</v>
      </c>
      <c r="M48" s="131">
        <v>5000</v>
      </c>
      <c r="N48" s="133">
        <v>0</v>
      </c>
      <c r="O48" s="133">
        <v>6620</v>
      </c>
    </row>
    <row r="49" spans="2:15" ht="15" customHeight="1" x14ac:dyDescent="0.3">
      <c r="B49" s="349"/>
      <c r="C49" s="128">
        <v>24401</v>
      </c>
      <c r="D49" s="129" t="s">
        <v>92</v>
      </c>
      <c r="E49" s="130"/>
      <c r="F49" s="130"/>
      <c r="G49" s="130"/>
      <c r="H49" s="131">
        <v>0</v>
      </c>
      <c r="I49" s="131">
        <v>0</v>
      </c>
      <c r="J49" s="131">
        <v>0</v>
      </c>
      <c r="K49" s="131">
        <v>0</v>
      </c>
      <c r="L49" s="132">
        <f>+K49+O49</f>
        <v>0</v>
      </c>
      <c r="M49" s="131">
        <v>0</v>
      </c>
      <c r="N49" s="133">
        <v>0</v>
      </c>
      <c r="O49" s="133">
        <v>0</v>
      </c>
    </row>
    <row r="50" spans="2:15" ht="15" customHeight="1" x14ac:dyDescent="0.3">
      <c r="B50" s="349"/>
      <c r="C50" s="128">
        <v>24601</v>
      </c>
      <c r="D50" s="129" t="s">
        <v>93</v>
      </c>
      <c r="E50" s="130"/>
      <c r="F50" s="130"/>
      <c r="G50" s="130"/>
      <c r="H50" s="131">
        <v>22000</v>
      </c>
      <c r="I50" s="131">
        <v>52000</v>
      </c>
      <c r="J50" s="131">
        <v>52000</v>
      </c>
      <c r="K50" s="131">
        <v>27834.28</v>
      </c>
      <c r="L50" s="132">
        <v>37908.879999999997</v>
      </c>
      <c r="M50" s="131">
        <v>3000</v>
      </c>
      <c r="N50" s="133">
        <v>0</v>
      </c>
      <c r="O50" s="133">
        <v>10074.6</v>
      </c>
    </row>
    <row r="51" spans="2:15" ht="15" customHeight="1" x14ac:dyDescent="0.3">
      <c r="B51" s="349"/>
      <c r="C51" s="128">
        <v>24801</v>
      </c>
      <c r="D51" s="129" t="s">
        <v>94</v>
      </c>
      <c r="E51" s="130"/>
      <c r="F51" s="130"/>
      <c r="G51" s="130"/>
      <c r="H51" s="131">
        <v>0</v>
      </c>
      <c r="I51" s="131">
        <v>10000</v>
      </c>
      <c r="J51" s="131">
        <v>10000</v>
      </c>
      <c r="K51" s="131">
        <v>0</v>
      </c>
      <c r="L51" s="132">
        <v>9150</v>
      </c>
      <c r="M51" s="131">
        <v>0</v>
      </c>
      <c r="N51" s="133">
        <v>0</v>
      </c>
      <c r="O51" s="133">
        <v>9150</v>
      </c>
    </row>
    <row r="52" spans="2:15" ht="15" customHeight="1" x14ac:dyDescent="0.3">
      <c r="B52" s="349"/>
      <c r="C52" s="128">
        <v>24901</v>
      </c>
      <c r="D52" s="129" t="s">
        <v>95</v>
      </c>
      <c r="E52" s="130"/>
      <c r="F52" s="130"/>
      <c r="G52" s="130"/>
      <c r="H52" s="131">
        <v>0</v>
      </c>
      <c r="I52" s="131">
        <v>10000</v>
      </c>
      <c r="J52" s="131">
        <v>10000</v>
      </c>
      <c r="K52" s="131">
        <v>85</v>
      </c>
      <c r="L52" s="132">
        <v>7365</v>
      </c>
      <c r="M52" s="131">
        <v>0</v>
      </c>
      <c r="N52" s="133">
        <v>0</v>
      </c>
      <c r="O52" s="133">
        <v>7280</v>
      </c>
    </row>
    <row r="53" spans="2:15" ht="15" customHeight="1" x14ac:dyDescent="0.3">
      <c r="B53" s="349"/>
      <c r="C53" s="128">
        <v>26102</v>
      </c>
      <c r="D53" s="129" t="s">
        <v>96</v>
      </c>
      <c r="E53" s="130"/>
      <c r="F53" s="130"/>
      <c r="G53" s="130"/>
      <c r="H53" s="131">
        <v>986000</v>
      </c>
      <c r="I53" s="131">
        <v>986000</v>
      </c>
      <c r="J53" s="131">
        <v>986000</v>
      </c>
      <c r="K53" s="131">
        <v>786000.65</v>
      </c>
      <c r="L53" s="132">
        <v>889742.3</v>
      </c>
      <c r="M53" s="131">
        <v>89000</v>
      </c>
      <c r="N53" s="133">
        <v>0</v>
      </c>
      <c r="O53" s="133">
        <v>103741.65</v>
      </c>
    </row>
    <row r="54" spans="2:15" ht="15" customHeight="1" x14ac:dyDescent="0.3">
      <c r="B54" s="349"/>
      <c r="C54" s="128">
        <v>27101</v>
      </c>
      <c r="D54" s="129" t="s">
        <v>97</v>
      </c>
      <c r="E54" s="130"/>
      <c r="F54" s="130"/>
      <c r="G54" s="130"/>
      <c r="H54" s="131">
        <v>15000</v>
      </c>
      <c r="I54" s="131">
        <v>25000</v>
      </c>
      <c r="J54" s="131">
        <v>25000</v>
      </c>
      <c r="K54" s="131">
        <v>0</v>
      </c>
      <c r="L54" s="132">
        <v>17703.919999999998</v>
      </c>
      <c r="M54" s="131">
        <v>0</v>
      </c>
      <c r="N54" s="133">
        <v>0</v>
      </c>
      <c r="O54" s="133">
        <v>0</v>
      </c>
    </row>
    <row r="55" spans="2:15" ht="15" customHeight="1" x14ac:dyDescent="0.3">
      <c r="B55" s="349"/>
      <c r="C55" s="128">
        <v>27201</v>
      </c>
      <c r="D55" s="129" t="s">
        <v>98</v>
      </c>
      <c r="E55" s="130"/>
      <c r="F55" s="130"/>
      <c r="G55" s="130"/>
      <c r="H55" s="131">
        <v>10000</v>
      </c>
      <c r="I55" s="131">
        <v>10000</v>
      </c>
      <c r="J55" s="131">
        <v>10000</v>
      </c>
      <c r="K55" s="131">
        <v>7240.4</v>
      </c>
      <c r="L55" s="132">
        <v>9055.39</v>
      </c>
      <c r="M55" s="131">
        <v>0</v>
      </c>
      <c r="N55" s="133">
        <v>0</v>
      </c>
      <c r="O55" s="133">
        <v>1814.99</v>
      </c>
    </row>
    <row r="56" spans="2:15" ht="15" customHeight="1" x14ac:dyDescent="0.3">
      <c r="B56" s="349"/>
      <c r="C56" s="128">
        <v>29101</v>
      </c>
      <c r="D56" s="129" t="s">
        <v>99</v>
      </c>
      <c r="E56" s="130"/>
      <c r="F56" s="130"/>
      <c r="G56" s="130"/>
      <c r="H56" s="131">
        <v>0</v>
      </c>
      <c r="I56" s="131">
        <v>15000</v>
      </c>
      <c r="J56" s="131">
        <v>15000</v>
      </c>
      <c r="K56" s="131">
        <v>16839.32</v>
      </c>
      <c r="L56" s="132">
        <v>14979.3</v>
      </c>
      <c r="M56" s="131">
        <v>0</v>
      </c>
      <c r="N56" s="133">
        <v>0</v>
      </c>
      <c r="O56" s="133">
        <v>1139.98</v>
      </c>
    </row>
    <row r="57" spans="2:15" ht="15" customHeight="1" x14ac:dyDescent="0.3">
      <c r="B57" s="349"/>
      <c r="C57" s="128">
        <v>29201</v>
      </c>
      <c r="D57" s="129" t="s">
        <v>100</v>
      </c>
      <c r="E57" s="130"/>
      <c r="F57" s="130"/>
      <c r="G57" s="130"/>
      <c r="H57" s="131">
        <v>10000</v>
      </c>
      <c r="I57" s="131">
        <v>29000</v>
      </c>
      <c r="J57" s="131">
        <v>29000</v>
      </c>
      <c r="K57" s="131">
        <v>13702.78</v>
      </c>
      <c r="L57" s="132">
        <v>15477.78</v>
      </c>
      <c r="M57" s="131">
        <v>0</v>
      </c>
      <c r="N57" s="133">
        <v>0</v>
      </c>
      <c r="O57" s="133">
        <v>1775</v>
      </c>
    </row>
    <row r="58" spans="2:15" ht="15" customHeight="1" x14ac:dyDescent="0.3">
      <c r="B58" s="349"/>
      <c r="C58" s="128">
        <v>29301</v>
      </c>
      <c r="D58" s="129" t="s">
        <v>101</v>
      </c>
      <c r="E58" s="130"/>
      <c r="F58" s="130"/>
      <c r="G58" s="130"/>
      <c r="H58" s="131">
        <v>0</v>
      </c>
      <c r="I58" s="131">
        <v>15000</v>
      </c>
      <c r="J58" s="131">
        <v>15000</v>
      </c>
      <c r="K58" s="131">
        <v>6912.05</v>
      </c>
      <c r="L58" s="132">
        <v>14701.45</v>
      </c>
      <c r="M58" s="131">
        <v>0</v>
      </c>
      <c r="N58" s="133">
        <v>0</v>
      </c>
      <c r="O58" s="133">
        <v>7789.4</v>
      </c>
    </row>
    <row r="59" spans="2:15" ht="15" customHeight="1" x14ac:dyDescent="0.3">
      <c r="B59" s="349"/>
      <c r="C59" s="128">
        <v>29401</v>
      </c>
      <c r="D59" s="129" t="s">
        <v>102</v>
      </c>
      <c r="E59" s="130"/>
      <c r="F59" s="130"/>
      <c r="G59" s="130"/>
      <c r="H59" s="131">
        <v>0</v>
      </c>
      <c r="I59" s="131">
        <v>140000</v>
      </c>
      <c r="J59" s="131">
        <v>140000</v>
      </c>
      <c r="K59" s="131">
        <v>25816.2</v>
      </c>
      <c r="L59" s="132">
        <v>139842.49</v>
      </c>
      <c r="M59" s="131">
        <v>0</v>
      </c>
      <c r="N59" s="133">
        <v>0</v>
      </c>
      <c r="O59" s="133">
        <v>114026.29</v>
      </c>
    </row>
    <row r="60" spans="2:15" ht="15" customHeight="1" x14ac:dyDescent="0.3">
      <c r="B60" s="349"/>
      <c r="C60" s="128">
        <v>29601</v>
      </c>
      <c r="D60" s="129" t="s">
        <v>103</v>
      </c>
      <c r="E60" s="130"/>
      <c r="F60" s="130"/>
      <c r="G60" s="130"/>
      <c r="H60" s="131">
        <v>8000</v>
      </c>
      <c r="I60" s="131">
        <v>78000</v>
      </c>
      <c r="J60" s="131">
        <v>78000</v>
      </c>
      <c r="K60" s="131">
        <v>39037.160000000003</v>
      </c>
      <c r="L60" s="132">
        <v>108026.25</v>
      </c>
      <c r="M60" s="131">
        <v>0</v>
      </c>
      <c r="N60" s="133">
        <v>0</v>
      </c>
      <c r="O60" s="133">
        <v>68989.09</v>
      </c>
    </row>
    <row r="61" spans="2:15" ht="15" customHeight="1" x14ac:dyDescent="0.3">
      <c r="B61" s="349"/>
      <c r="C61" s="128">
        <v>31101</v>
      </c>
      <c r="D61" s="129" t="s">
        <v>104</v>
      </c>
      <c r="E61" s="130"/>
      <c r="F61" s="130"/>
      <c r="G61" s="130"/>
      <c r="H61" s="131">
        <v>485000</v>
      </c>
      <c r="I61" s="131">
        <v>535000</v>
      </c>
      <c r="J61" s="131">
        <v>535000</v>
      </c>
      <c r="K61" s="131">
        <v>460265</v>
      </c>
      <c r="L61" s="132">
        <v>531004</v>
      </c>
      <c r="M61" s="131">
        <v>60000</v>
      </c>
      <c r="N61" s="133">
        <v>0</v>
      </c>
      <c r="O61" s="133">
        <v>70739</v>
      </c>
    </row>
    <row r="62" spans="2:15" ht="15" customHeight="1" x14ac:dyDescent="0.3">
      <c r="B62" s="349"/>
      <c r="C62" s="128">
        <v>31301</v>
      </c>
      <c r="D62" s="129" t="s">
        <v>105</v>
      </c>
      <c r="E62" s="130"/>
      <c r="F62" s="130"/>
      <c r="G62" s="130"/>
      <c r="H62" s="131">
        <v>42000</v>
      </c>
      <c r="I62" s="131">
        <v>42000</v>
      </c>
      <c r="J62" s="131">
        <v>42000</v>
      </c>
      <c r="K62" s="131">
        <v>35438</v>
      </c>
      <c r="L62" s="132">
        <v>37238</v>
      </c>
      <c r="M62" s="131">
        <v>0</v>
      </c>
      <c r="N62" s="133">
        <v>0</v>
      </c>
      <c r="O62" s="133">
        <v>1800</v>
      </c>
    </row>
    <row r="63" spans="2:15" ht="15" customHeight="1" x14ac:dyDescent="0.3">
      <c r="B63" s="349"/>
      <c r="C63" s="128">
        <v>31401</v>
      </c>
      <c r="D63" s="129" t="s">
        <v>106</v>
      </c>
      <c r="E63" s="130"/>
      <c r="F63" s="130"/>
      <c r="G63" s="130"/>
      <c r="H63" s="131">
        <v>240000</v>
      </c>
      <c r="I63" s="131">
        <v>240000</v>
      </c>
      <c r="J63" s="131">
        <v>240000</v>
      </c>
      <c r="K63" s="131">
        <v>204681.53</v>
      </c>
      <c r="L63" s="132">
        <v>223662.86</v>
      </c>
      <c r="M63" s="131">
        <v>20000</v>
      </c>
      <c r="N63" s="133">
        <v>0</v>
      </c>
      <c r="O63" s="133">
        <v>18981.330000000002</v>
      </c>
    </row>
    <row r="64" spans="2:15" ht="15" customHeight="1" x14ac:dyDescent="0.3">
      <c r="B64" s="349"/>
      <c r="C64" s="128">
        <v>31603</v>
      </c>
      <c r="D64" s="129" t="s">
        <v>107</v>
      </c>
      <c r="E64" s="130"/>
      <c r="F64" s="130"/>
      <c r="G64" s="130"/>
      <c r="H64" s="131">
        <v>57000</v>
      </c>
      <c r="I64" s="131">
        <v>57000</v>
      </c>
      <c r="J64" s="131">
        <v>57000</v>
      </c>
      <c r="K64" s="131">
        <v>44039</v>
      </c>
      <c r="L64" s="132">
        <v>48206</v>
      </c>
      <c r="M64" s="131">
        <v>5000</v>
      </c>
      <c r="N64" s="133">
        <v>0</v>
      </c>
      <c r="O64" s="133">
        <v>4167</v>
      </c>
    </row>
    <row r="65" spans="2:15" ht="15" customHeight="1" x14ac:dyDescent="0.3">
      <c r="B65" s="349"/>
      <c r="C65" s="128">
        <v>31902</v>
      </c>
      <c r="D65" s="129" t="s">
        <v>108</v>
      </c>
      <c r="E65" s="130"/>
      <c r="F65" s="130"/>
      <c r="G65" s="130"/>
      <c r="H65" s="131">
        <v>53760</v>
      </c>
      <c r="I65" s="131">
        <v>53760</v>
      </c>
      <c r="J65" s="131">
        <v>53760</v>
      </c>
      <c r="K65" s="131">
        <v>39006</v>
      </c>
      <c r="L65" s="132">
        <v>42864</v>
      </c>
      <c r="M65" s="131">
        <v>4480</v>
      </c>
      <c r="N65" s="133">
        <v>0</v>
      </c>
      <c r="O65" s="133">
        <v>3858</v>
      </c>
    </row>
    <row r="66" spans="2:15" ht="15" customHeight="1" x14ac:dyDescent="0.3">
      <c r="B66" s="349"/>
      <c r="C66" s="128">
        <v>32201</v>
      </c>
      <c r="D66" s="129" t="s">
        <v>109</v>
      </c>
      <c r="E66" s="130"/>
      <c r="F66" s="130"/>
      <c r="G66" s="130"/>
      <c r="H66" s="131">
        <v>2204472.4119799999</v>
      </c>
      <c r="I66" s="131">
        <v>2204472.4119799999</v>
      </c>
      <c r="J66" s="131">
        <v>2204472.4119799999</v>
      </c>
      <c r="K66" s="131">
        <v>2020089.36</v>
      </c>
      <c r="L66" s="132">
        <v>2204472.29</v>
      </c>
      <c r="M66" s="131">
        <v>184382.94018000001</v>
      </c>
      <c r="N66" s="133">
        <v>0</v>
      </c>
      <c r="O66" s="133">
        <v>184382.93</v>
      </c>
    </row>
    <row r="67" spans="2:15" ht="15" customHeight="1" x14ac:dyDescent="0.3">
      <c r="B67" s="349"/>
      <c r="C67" s="128">
        <v>32302</v>
      </c>
      <c r="D67" s="129" t="s">
        <v>110</v>
      </c>
      <c r="E67" s="130"/>
      <c r="F67" s="130"/>
      <c r="G67" s="130"/>
      <c r="H67" s="131">
        <v>83520</v>
      </c>
      <c r="I67" s="131">
        <v>83520</v>
      </c>
      <c r="J67" s="131">
        <v>83520</v>
      </c>
      <c r="K67" s="131">
        <v>69600</v>
      </c>
      <c r="L67" s="132">
        <v>83520</v>
      </c>
      <c r="M67" s="131">
        <v>6960</v>
      </c>
      <c r="N67" s="133">
        <v>0</v>
      </c>
      <c r="O67" s="133">
        <v>13920</v>
      </c>
    </row>
    <row r="68" spans="2:15" ht="15" customHeight="1" x14ac:dyDescent="0.3">
      <c r="B68" s="349"/>
      <c r="C68" s="128">
        <v>32502</v>
      </c>
      <c r="D68" s="129" t="s">
        <v>111</v>
      </c>
      <c r="E68" s="130"/>
      <c r="F68" s="130"/>
      <c r="G68" s="130"/>
      <c r="H68" s="131">
        <v>910000</v>
      </c>
      <c r="I68" s="131">
        <v>537000</v>
      </c>
      <c r="J68" s="131">
        <v>537000</v>
      </c>
      <c r="K68" s="131">
        <v>383413.69</v>
      </c>
      <c r="L68" s="132">
        <v>530037.68999999994</v>
      </c>
      <c r="M68" s="131">
        <v>91000</v>
      </c>
      <c r="N68" s="133">
        <v>0</v>
      </c>
      <c r="O68" s="133">
        <v>146624</v>
      </c>
    </row>
    <row r="69" spans="2:15" ht="15" customHeight="1" x14ac:dyDescent="0.3">
      <c r="B69" s="349"/>
      <c r="C69" s="128">
        <v>32701</v>
      </c>
      <c r="D69" s="129" t="s">
        <v>112</v>
      </c>
      <c r="E69" s="130"/>
      <c r="F69" s="130"/>
      <c r="G69" s="130"/>
      <c r="H69" s="131">
        <v>0</v>
      </c>
      <c r="I69" s="131">
        <v>0</v>
      </c>
      <c r="J69" s="131">
        <v>0</v>
      </c>
      <c r="K69" s="131">
        <v>0</v>
      </c>
      <c r="L69" s="132">
        <f>+K69+O69</f>
        <v>0</v>
      </c>
      <c r="M69" s="131">
        <v>0</v>
      </c>
      <c r="N69" s="133">
        <v>0</v>
      </c>
      <c r="O69" s="133">
        <v>0</v>
      </c>
    </row>
    <row r="70" spans="2:15" ht="15" customHeight="1" x14ac:dyDescent="0.3">
      <c r="B70" s="349"/>
      <c r="C70" s="128">
        <v>33104</v>
      </c>
      <c r="D70" s="129" t="s">
        <v>113</v>
      </c>
      <c r="E70" s="130"/>
      <c r="F70" s="130"/>
      <c r="G70" s="130"/>
      <c r="H70" s="131">
        <v>761030.59000000008</v>
      </c>
      <c r="I70" s="131">
        <v>746030.59000000008</v>
      </c>
      <c r="J70" s="131">
        <v>746030.59000000008</v>
      </c>
      <c r="K70" s="131">
        <v>589660.30000000005</v>
      </c>
      <c r="L70" s="132">
        <v>692104.29</v>
      </c>
      <c r="M70" s="131">
        <v>60000</v>
      </c>
      <c r="N70" s="133">
        <v>0</v>
      </c>
      <c r="O70" s="133">
        <v>102443.99</v>
      </c>
    </row>
    <row r="71" spans="2:15" ht="15" customHeight="1" x14ac:dyDescent="0.3">
      <c r="B71" s="349"/>
      <c r="C71" s="128">
        <v>33301</v>
      </c>
      <c r="D71" s="129" t="s">
        <v>114</v>
      </c>
      <c r="E71" s="130"/>
      <c r="F71" s="130"/>
      <c r="G71" s="130"/>
      <c r="H71" s="131">
        <v>141000</v>
      </c>
      <c r="I71" s="131">
        <v>219000</v>
      </c>
      <c r="J71" s="131">
        <v>219000</v>
      </c>
      <c r="K71" s="131">
        <v>133499.91</v>
      </c>
      <c r="L71" s="132">
        <v>137499.91</v>
      </c>
      <c r="M71" s="131">
        <v>10500</v>
      </c>
      <c r="N71" s="133">
        <v>0</v>
      </c>
      <c r="O71" s="133">
        <v>4000</v>
      </c>
    </row>
    <row r="72" spans="2:15" ht="15" customHeight="1" x14ac:dyDescent="0.3">
      <c r="B72" s="349"/>
      <c r="C72" s="128">
        <v>33501</v>
      </c>
      <c r="D72" s="129" t="s">
        <v>115</v>
      </c>
      <c r="E72" s="130"/>
      <c r="F72" s="130"/>
      <c r="G72" s="130"/>
      <c r="H72" s="131">
        <v>350000</v>
      </c>
      <c r="I72" s="131">
        <v>0</v>
      </c>
      <c r="J72" s="131">
        <v>0</v>
      </c>
      <c r="K72" s="131">
        <v>0</v>
      </c>
      <c r="L72" s="132">
        <f>+K72+O72</f>
        <v>0</v>
      </c>
      <c r="M72" s="131">
        <v>0</v>
      </c>
      <c r="N72" s="133">
        <v>0</v>
      </c>
      <c r="O72" s="133">
        <v>0</v>
      </c>
    </row>
    <row r="73" spans="2:15" ht="15" customHeight="1" x14ac:dyDescent="0.3">
      <c r="B73" s="349"/>
      <c r="C73" s="128">
        <v>33602</v>
      </c>
      <c r="D73" s="129" t="s">
        <v>116</v>
      </c>
      <c r="E73" s="130"/>
      <c r="F73" s="130"/>
      <c r="G73" s="130"/>
      <c r="H73" s="131">
        <v>0</v>
      </c>
      <c r="I73" s="131">
        <v>10000</v>
      </c>
      <c r="J73" s="131">
        <v>10000</v>
      </c>
      <c r="K73" s="131">
        <v>8400</v>
      </c>
      <c r="L73" s="132">
        <f>+K73+O73</f>
        <v>8400</v>
      </c>
      <c r="M73" s="131">
        <v>0</v>
      </c>
      <c r="N73" s="133">
        <v>0</v>
      </c>
      <c r="O73" s="133">
        <v>0</v>
      </c>
    </row>
    <row r="74" spans="2:15" ht="15" customHeight="1" x14ac:dyDescent="0.3">
      <c r="B74" s="349"/>
      <c r="C74" s="128">
        <v>33604</v>
      </c>
      <c r="D74" s="129" t="s">
        <v>117</v>
      </c>
      <c r="E74" s="130"/>
      <c r="F74" s="130"/>
      <c r="G74" s="130"/>
      <c r="H74" s="131">
        <v>0</v>
      </c>
      <c r="I74" s="131">
        <v>60000</v>
      </c>
      <c r="J74" s="131">
        <v>60000</v>
      </c>
      <c r="K74" s="131">
        <v>10488</v>
      </c>
      <c r="L74" s="132">
        <f>+K74+O74</f>
        <v>50908.02</v>
      </c>
      <c r="M74" s="131">
        <v>0</v>
      </c>
      <c r="N74" s="133">
        <v>0</v>
      </c>
      <c r="O74" s="133">
        <v>40420.019999999997</v>
      </c>
    </row>
    <row r="75" spans="2:15" ht="15" customHeight="1" x14ac:dyDescent="0.3">
      <c r="B75" s="349"/>
      <c r="C75" s="128">
        <v>33801</v>
      </c>
      <c r="D75" s="129" t="s">
        <v>118</v>
      </c>
      <c r="E75" s="130"/>
      <c r="F75" s="130"/>
      <c r="G75" s="130"/>
      <c r="H75" s="131">
        <v>113404</v>
      </c>
      <c r="I75" s="131">
        <v>113404</v>
      </c>
      <c r="J75" s="131">
        <v>113404</v>
      </c>
      <c r="K75" s="131">
        <v>93536</v>
      </c>
      <c r="L75" s="132">
        <v>109352</v>
      </c>
      <c r="M75" s="131">
        <v>15000</v>
      </c>
      <c r="N75" s="133">
        <v>0</v>
      </c>
      <c r="O75" s="133">
        <v>15816</v>
      </c>
    </row>
    <row r="76" spans="2:15" ht="15" customHeight="1" x14ac:dyDescent="0.3">
      <c r="B76" s="349"/>
      <c r="C76" s="128">
        <v>34101</v>
      </c>
      <c r="D76" s="129" t="s">
        <v>119</v>
      </c>
      <c r="E76" s="130"/>
      <c r="F76" s="130"/>
      <c r="G76" s="130"/>
      <c r="H76" s="131">
        <v>12839</v>
      </c>
      <c r="I76" s="131">
        <v>12839</v>
      </c>
      <c r="J76" s="131">
        <v>12839</v>
      </c>
      <c r="K76" s="131">
        <v>5795.82</v>
      </c>
      <c r="L76" s="132">
        <v>6027.82</v>
      </c>
      <c r="M76" s="131">
        <v>1000</v>
      </c>
      <c r="N76" s="133">
        <v>0</v>
      </c>
      <c r="O76" s="133">
        <v>232</v>
      </c>
    </row>
    <row r="77" spans="2:15" ht="15" customHeight="1" x14ac:dyDescent="0.3">
      <c r="B77" s="349"/>
      <c r="C77" s="128">
        <v>34501</v>
      </c>
      <c r="D77" s="129" t="s">
        <v>120</v>
      </c>
      <c r="E77" s="130"/>
      <c r="F77" s="130"/>
      <c r="G77" s="130"/>
      <c r="H77" s="131">
        <v>56000</v>
      </c>
      <c r="I77" s="131">
        <v>56000</v>
      </c>
      <c r="J77" s="131">
        <v>56000</v>
      </c>
      <c r="K77" s="131">
        <v>46734.48</v>
      </c>
      <c r="L77" s="132">
        <v>51115.199999999997</v>
      </c>
      <c r="M77" s="131">
        <v>0</v>
      </c>
      <c r="N77" s="133">
        <v>0</v>
      </c>
      <c r="O77" s="133">
        <v>4380.72</v>
      </c>
    </row>
    <row r="78" spans="2:15" ht="15" customHeight="1" x14ac:dyDescent="0.3">
      <c r="B78" s="349"/>
      <c r="C78" s="128">
        <v>34701</v>
      </c>
      <c r="D78" s="129" t="s">
        <v>121</v>
      </c>
      <c r="E78" s="130"/>
      <c r="F78" s="130"/>
      <c r="G78" s="130"/>
      <c r="H78" s="131">
        <v>5000</v>
      </c>
      <c r="I78" s="131">
        <v>5000</v>
      </c>
      <c r="J78" s="131">
        <v>5000</v>
      </c>
      <c r="K78" s="131">
        <v>0</v>
      </c>
      <c r="L78" s="132">
        <f>+K78+O78</f>
        <v>0</v>
      </c>
      <c r="M78" s="131">
        <v>0</v>
      </c>
      <c r="N78" s="133">
        <v>0</v>
      </c>
      <c r="O78" s="133">
        <v>0</v>
      </c>
    </row>
    <row r="79" spans="2:15" ht="15" customHeight="1" x14ac:dyDescent="0.3">
      <c r="B79" s="349"/>
      <c r="C79" s="128">
        <v>35102</v>
      </c>
      <c r="D79" s="129" t="s">
        <v>122</v>
      </c>
      <c r="E79" s="130"/>
      <c r="F79" s="130"/>
      <c r="G79" s="130"/>
      <c r="H79" s="131">
        <v>105000</v>
      </c>
      <c r="I79" s="131">
        <v>1377357</v>
      </c>
      <c r="J79" s="131">
        <v>1377357</v>
      </c>
      <c r="K79" s="131">
        <v>46278.1</v>
      </c>
      <c r="L79" s="132">
        <v>1429993.38</v>
      </c>
      <c r="M79" s="131">
        <v>476763</v>
      </c>
      <c r="N79" s="133">
        <v>0</v>
      </c>
      <c r="O79" s="133">
        <v>1383715.28</v>
      </c>
    </row>
    <row r="80" spans="2:15" ht="15" customHeight="1" x14ac:dyDescent="0.3">
      <c r="B80" s="349"/>
      <c r="C80" s="128">
        <v>35201</v>
      </c>
      <c r="D80" s="129" t="s">
        <v>123</v>
      </c>
      <c r="E80" s="130"/>
      <c r="F80" s="130"/>
      <c r="G80" s="130"/>
      <c r="H80" s="131">
        <v>78000</v>
      </c>
      <c r="I80" s="131">
        <v>133000</v>
      </c>
      <c r="J80" s="131">
        <v>133000</v>
      </c>
      <c r="K80" s="131">
        <v>112898.4</v>
      </c>
      <c r="L80" s="132">
        <v>12792.4</v>
      </c>
      <c r="M80" s="131">
        <v>20000</v>
      </c>
      <c r="N80" s="133">
        <v>0</v>
      </c>
      <c r="O80" s="133">
        <v>19894</v>
      </c>
    </row>
    <row r="81" spans="2:15" ht="15" customHeight="1" x14ac:dyDescent="0.3">
      <c r="B81" s="349"/>
      <c r="C81" s="128">
        <v>35501</v>
      </c>
      <c r="D81" s="129" t="s">
        <v>124</v>
      </c>
      <c r="E81" s="130"/>
      <c r="F81" s="130"/>
      <c r="G81" s="130"/>
      <c r="H81" s="131">
        <v>133000</v>
      </c>
      <c r="I81" s="131">
        <v>473000</v>
      </c>
      <c r="J81" s="131">
        <v>473000</v>
      </c>
      <c r="K81" s="131">
        <v>215233.4</v>
      </c>
      <c r="L81" s="132">
        <v>482765.34</v>
      </c>
      <c r="M81" s="131">
        <v>30000</v>
      </c>
      <c r="N81" s="133">
        <v>0</v>
      </c>
      <c r="O81" s="133">
        <v>267531.94</v>
      </c>
    </row>
    <row r="82" spans="2:15" ht="15" customHeight="1" x14ac:dyDescent="0.3">
      <c r="B82" s="349"/>
      <c r="C82" s="128">
        <v>35801</v>
      </c>
      <c r="D82" s="129" t="s">
        <v>125</v>
      </c>
      <c r="E82" s="130"/>
      <c r="F82" s="130"/>
      <c r="G82" s="130"/>
      <c r="H82" s="131">
        <v>527000</v>
      </c>
      <c r="I82" s="131">
        <v>368000</v>
      </c>
      <c r="J82" s="131">
        <v>368000</v>
      </c>
      <c r="K82" s="131">
        <v>267102</v>
      </c>
      <c r="L82" s="132">
        <v>361294</v>
      </c>
      <c r="M82" s="131">
        <v>45000</v>
      </c>
      <c r="N82" s="133">
        <v>0</v>
      </c>
      <c r="O82" s="133">
        <v>94192</v>
      </c>
    </row>
    <row r="83" spans="2:15" ht="15" customHeight="1" x14ac:dyDescent="0.3">
      <c r="B83" s="349"/>
      <c r="C83" s="128">
        <v>35901</v>
      </c>
      <c r="D83" s="129" t="s">
        <v>126</v>
      </c>
      <c r="E83" s="130"/>
      <c r="F83" s="130"/>
      <c r="G83" s="130"/>
      <c r="H83" s="131">
        <v>19000</v>
      </c>
      <c r="I83" s="131">
        <v>59000</v>
      </c>
      <c r="J83" s="131">
        <v>59000</v>
      </c>
      <c r="K83" s="131">
        <v>8062</v>
      </c>
      <c r="L83" s="132">
        <v>35902</v>
      </c>
      <c r="M83" s="131">
        <v>0</v>
      </c>
      <c r="N83" s="133">
        <v>0</v>
      </c>
      <c r="O83" s="133">
        <v>27840</v>
      </c>
    </row>
    <row r="84" spans="2:15" ht="15" customHeight="1" x14ac:dyDescent="0.3">
      <c r="B84" s="349"/>
      <c r="C84" s="128">
        <v>37101</v>
      </c>
      <c r="D84" s="129" t="s">
        <v>127</v>
      </c>
      <c r="E84" s="130"/>
      <c r="F84" s="130"/>
      <c r="G84" s="130"/>
      <c r="H84" s="131">
        <v>105000</v>
      </c>
      <c r="I84" s="131">
        <v>105000</v>
      </c>
      <c r="J84" s="131">
        <v>105000</v>
      </c>
      <c r="K84" s="131">
        <v>26247</v>
      </c>
      <c r="L84" s="132">
        <v>38736.03</v>
      </c>
      <c r="M84" s="131">
        <v>15000</v>
      </c>
      <c r="N84" s="133">
        <v>0</v>
      </c>
      <c r="O84" s="133">
        <v>12489</v>
      </c>
    </row>
    <row r="85" spans="2:15" ht="15" customHeight="1" x14ac:dyDescent="0.3">
      <c r="B85" s="349"/>
      <c r="C85" s="128">
        <v>37201</v>
      </c>
      <c r="D85" s="129" t="s">
        <v>128</v>
      </c>
      <c r="E85" s="130"/>
      <c r="F85" s="130"/>
      <c r="G85" s="130"/>
      <c r="H85" s="131">
        <v>162000</v>
      </c>
      <c r="I85" s="131">
        <v>162000</v>
      </c>
      <c r="J85" s="131">
        <v>162000</v>
      </c>
      <c r="K85" s="131">
        <v>128327.73</v>
      </c>
      <c r="L85" s="132">
        <v>133254.43</v>
      </c>
      <c r="M85" s="131">
        <v>10000</v>
      </c>
      <c r="N85" s="133">
        <v>0</v>
      </c>
      <c r="O85" s="133">
        <v>4926.7</v>
      </c>
    </row>
    <row r="86" spans="2:15" ht="15" customHeight="1" x14ac:dyDescent="0.3">
      <c r="B86" s="349"/>
      <c r="C86" s="128">
        <v>37501</v>
      </c>
      <c r="D86" s="129" t="s">
        <v>129</v>
      </c>
      <c r="E86" s="130"/>
      <c r="F86" s="130"/>
      <c r="G86" s="130"/>
      <c r="H86" s="131">
        <v>150000</v>
      </c>
      <c r="I86" s="131">
        <v>150000</v>
      </c>
      <c r="J86" s="131">
        <v>150000</v>
      </c>
      <c r="K86" s="131">
        <v>53075.8</v>
      </c>
      <c r="L86" s="132">
        <v>61531.15</v>
      </c>
      <c r="M86" s="131">
        <v>10000</v>
      </c>
      <c r="N86" s="133">
        <v>0</v>
      </c>
      <c r="O86" s="133">
        <v>8455.35</v>
      </c>
    </row>
    <row r="87" spans="2:15" ht="15" customHeight="1" x14ac:dyDescent="0.3">
      <c r="B87" s="349"/>
      <c r="C87" s="128">
        <v>38301</v>
      </c>
      <c r="D87" s="129" t="s">
        <v>130</v>
      </c>
      <c r="E87" s="130"/>
      <c r="F87" s="130"/>
      <c r="G87" s="130"/>
      <c r="H87" s="131">
        <v>60000</v>
      </c>
      <c r="I87" s="131">
        <v>120000</v>
      </c>
      <c r="J87" s="131">
        <v>120000</v>
      </c>
      <c r="K87" s="131">
        <v>36413.99</v>
      </c>
      <c r="L87" s="132">
        <v>46646.99</v>
      </c>
      <c r="M87" s="131">
        <v>5000</v>
      </c>
      <c r="N87" s="133">
        <v>0</v>
      </c>
      <c r="O87" s="133">
        <v>10233</v>
      </c>
    </row>
    <row r="88" spans="2:15" ht="15" customHeight="1" x14ac:dyDescent="0.3">
      <c r="B88" s="349"/>
      <c r="C88" s="128">
        <v>39202</v>
      </c>
      <c r="D88" s="129" t="s">
        <v>131</v>
      </c>
      <c r="E88" s="130"/>
      <c r="F88" s="130"/>
      <c r="G88" s="130"/>
      <c r="H88" s="131">
        <v>48000</v>
      </c>
      <c r="I88" s="131">
        <v>73000</v>
      </c>
      <c r="J88" s="131">
        <v>73000</v>
      </c>
      <c r="K88" s="131">
        <v>52600</v>
      </c>
      <c r="L88" s="132">
        <v>53483</v>
      </c>
      <c r="M88" s="131">
        <v>0</v>
      </c>
      <c r="N88" s="133">
        <v>0</v>
      </c>
      <c r="O88" s="133">
        <v>883</v>
      </c>
    </row>
    <row r="89" spans="2:15" ht="15" customHeight="1" x14ac:dyDescent="0.3">
      <c r="B89" s="349"/>
      <c r="C89" s="128" t="s">
        <v>132</v>
      </c>
      <c r="D89" s="129" t="s">
        <v>132</v>
      </c>
      <c r="E89" s="130"/>
      <c r="F89" s="130"/>
      <c r="G89" s="130"/>
      <c r="H89" s="131">
        <v>0</v>
      </c>
      <c r="I89" s="131">
        <v>0</v>
      </c>
      <c r="J89" s="131">
        <v>0</v>
      </c>
      <c r="K89" s="131">
        <v>0</v>
      </c>
      <c r="L89" s="132">
        <f t="shared" ref="L89:L126" si="8">+K89+O89</f>
        <v>0</v>
      </c>
      <c r="M89" s="131">
        <v>0</v>
      </c>
      <c r="N89" s="133">
        <v>0</v>
      </c>
      <c r="O89" s="133">
        <v>0</v>
      </c>
    </row>
    <row r="90" spans="2:15" ht="15" customHeight="1" x14ac:dyDescent="0.3">
      <c r="B90" s="349"/>
      <c r="C90" s="128" t="s">
        <v>132</v>
      </c>
      <c r="D90" s="129" t="s">
        <v>132</v>
      </c>
      <c r="E90" s="130"/>
      <c r="F90" s="130"/>
      <c r="G90" s="130"/>
      <c r="H90" s="131">
        <v>0</v>
      </c>
      <c r="I90" s="131">
        <v>0</v>
      </c>
      <c r="J90" s="131">
        <v>0</v>
      </c>
      <c r="K90" s="131">
        <v>0</v>
      </c>
      <c r="L90" s="132">
        <f t="shared" si="8"/>
        <v>0</v>
      </c>
      <c r="M90" s="131">
        <v>0</v>
      </c>
      <c r="N90" s="133">
        <v>0</v>
      </c>
      <c r="O90" s="133">
        <v>0</v>
      </c>
    </row>
    <row r="91" spans="2:15" ht="15" customHeight="1" x14ac:dyDescent="0.3">
      <c r="B91" s="349"/>
      <c r="C91" s="128" t="s">
        <v>132</v>
      </c>
      <c r="D91" s="129" t="s">
        <v>132</v>
      </c>
      <c r="E91" s="130"/>
      <c r="F91" s="130"/>
      <c r="G91" s="130"/>
      <c r="H91" s="131">
        <v>0</v>
      </c>
      <c r="I91" s="131">
        <v>0</v>
      </c>
      <c r="J91" s="131">
        <v>0</v>
      </c>
      <c r="K91" s="131">
        <v>0</v>
      </c>
      <c r="L91" s="132">
        <f t="shared" si="8"/>
        <v>0</v>
      </c>
      <c r="M91" s="131">
        <v>0</v>
      </c>
      <c r="N91" s="133">
        <v>0</v>
      </c>
      <c r="O91" s="133">
        <v>0</v>
      </c>
    </row>
    <row r="92" spans="2:15" ht="15" customHeight="1" x14ac:dyDescent="0.3">
      <c r="B92" s="349"/>
      <c r="C92" s="128" t="s">
        <v>132</v>
      </c>
      <c r="D92" s="129" t="s">
        <v>132</v>
      </c>
      <c r="E92" s="130"/>
      <c r="F92" s="130"/>
      <c r="G92" s="130"/>
      <c r="H92" s="131">
        <v>0</v>
      </c>
      <c r="I92" s="131">
        <v>0</v>
      </c>
      <c r="J92" s="131">
        <v>0</v>
      </c>
      <c r="K92" s="131">
        <v>0</v>
      </c>
      <c r="L92" s="132">
        <f t="shared" si="8"/>
        <v>0</v>
      </c>
      <c r="M92" s="131">
        <v>0</v>
      </c>
      <c r="N92" s="133">
        <v>0</v>
      </c>
      <c r="O92" s="133">
        <v>0</v>
      </c>
    </row>
    <row r="93" spans="2:15" ht="15" customHeight="1" x14ac:dyDescent="0.3">
      <c r="B93" s="349"/>
      <c r="C93" s="128" t="s">
        <v>132</v>
      </c>
      <c r="D93" s="129" t="s">
        <v>132</v>
      </c>
      <c r="E93" s="130"/>
      <c r="F93" s="130"/>
      <c r="G93" s="130"/>
      <c r="H93" s="131">
        <v>0</v>
      </c>
      <c r="I93" s="131">
        <v>0</v>
      </c>
      <c r="J93" s="131">
        <v>0</v>
      </c>
      <c r="K93" s="131">
        <v>0</v>
      </c>
      <c r="L93" s="132">
        <f t="shared" si="8"/>
        <v>0</v>
      </c>
      <c r="M93" s="131">
        <v>0</v>
      </c>
      <c r="N93" s="133">
        <v>0</v>
      </c>
      <c r="O93" s="133">
        <v>0</v>
      </c>
    </row>
    <row r="94" spans="2:15" ht="15" customHeight="1" x14ac:dyDescent="0.3">
      <c r="B94" s="349"/>
      <c r="C94" s="128" t="s">
        <v>132</v>
      </c>
      <c r="D94" s="129" t="s">
        <v>132</v>
      </c>
      <c r="E94" s="130"/>
      <c r="F94" s="130"/>
      <c r="G94" s="130"/>
      <c r="H94" s="131">
        <v>0</v>
      </c>
      <c r="I94" s="131">
        <v>0</v>
      </c>
      <c r="J94" s="131">
        <v>0</v>
      </c>
      <c r="K94" s="131">
        <v>0</v>
      </c>
      <c r="L94" s="132">
        <f t="shared" si="8"/>
        <v>0</v>
      </c>
      <c r="M94" s="131">
        <v>0</v>
      </c>
      <c r="N94" s="133">
        <v>0</v>
      </c>
      <c r="O94" s="133">
        <v>0</v>
      </c>
    </row>
    <row r="95" spans="2:15" ht="15" customHeight="1" x14ac:dyDescent="0.3">
      <c r="B95" s="349"/>
      <c r="C95" s="128" t="s">
        <v>132</v>
      </c>
      <c r="D95" s="129" t="s">
        <v>132</v>
      </c>
      <c r="E95" s="130"/>
      <c r="F95" s="130"/>
      <c r="G95" s="130"/>
      <c r="H95" s="131">
        <v>0</v>
      </c>
      <c r="I95" s="131">
        <v>0</v>
      </c>
      <c r="J95" s="131">
        <v>0</v>
      </c>
      <c r="K95" s="131">
        <v>0</v>
      </c>
      <c r="L95" s="132">
        <f t="shared" si="8"/>
        <v>0</v>
      </c>
      <c r="M95" s="131">
        <v>0</v>
      </c>
      <c r="N95" s="133">
        <v>0</v>
      </c>
      <c r="O95" s="133">
        <v>0</v>
      </c>
    </row>
    <row r="96" spans="2:15" ht="15" customHeight="1" x14ac:dyDescent="0.3">
      <c r="B96" s="349"/>
      <c r="C96" s="128" t="s">
        <v>132</v>
      </c>
      <c r="D96" s="129" t="s">
        <v>132</v>
      </c>
      <c r="E96" s="130"/>
      <c r="F96" s="130"/>
      <c r="G96" s="130"/>
      <c r="H96" s="131">
        <v>0</v>
      </c>
      <c r="I96" s="131">
        <v>0</v>
      </c>
      <c r="J96" s="131">
        <v>0</v>
      </c>
      <c r="K96" s="131">
        <v>0</v>
      </c>
      <c r="L96" s="132">
        <f t="shared" si="8"/>
        <v>0</v>
      </c>
      <c r="M96" s="131">
        <v>0</v>
      </c>
      <c r="N96" s="133">
        <v>0</v>
      </c>
      <c r="O96" s="133">
        <v>0</v>
      </c>
    </row>
    <row r="97" spans="2:15" ht="15" customHeight="1" x14ac:dyDescent="0.3">
      <c r="B97" s="349"/>
      <c r="C97" s="128" t="s">
        <v>132</v>
      </c>
      <c r="D97" s="129" t="s">
        <v>132</v>
      </c>
      <c r="E97" s="130"/>
      <c r="F97" s="130"/>
      <c r="G97" s="130"/>
      <c r="H97" s="131">
        <v>0</v>
      </c>
      <c r="I97" s="131">
        <v>0</v>
      </c>
      <c r="J97" s="131">
        <v>0</v>
      </c>
      <c r="K97" s="131">
        <v>0</v>
      </c>
      <c r="L97" s="132">
        <f t="shared" si="8"/>
        <v>0</v>
      </c>
      <c r="M97" s="131">
        <v>0</v>
      </c>
      <c r="N97" s="133">
        <v>0</v>
      </c>
      <c r="O97" s="133">
        <v>0</v>
      </c>
    </row>
    <row r="98" spans="2:15" ht="15" customHeight="1" x14ac:dyDescent="0.3">
      <c r="B98" s="349"/>
      <c r="C98" s="128" t="s">
        <v>132</v>
      </c>
      <c r="D98" s="129" t="s">
        <v>132</v>
      </c>
      <c r="E98" s="130"/>
      <c r="F98" s="130"/>
      <c r="G98" s="130"/>
      <c r="H98" s="131">
        <v>0</v>
      </c>
      <c r="I98" s="131">
        <v>0</v>
      </c>
      <c r="J98" s="131">
        <v>0</v>
      </c>
      <c r="K98" s="131">
        <v>0</v>
      </c>
      <c r="L98" s="132">
        <f t="shared" si="8"/>
        <v>0</v>
      </c>
      <c r="M98" s="131">
        <v>0</v>
      </c>
      <c r="N98" s="133">
        <v>0</v>
      </c>
      <c r="O98" s="133">
        <v>0</v>
      </c>
    </row>
    <row r="99" spans="2:15" ht="15" customHeight="1" x14ac:dyDescent="0.3">
      <c r="B99" s="349"/>
      <c r="C99" s="128" t="s">
        <v>132</v>
      </c>
      <c r="D99" s="129" t="s">
        <v>132</v>
      </c>
      <c r="E99" s="130"/>
      <c r="F99" s="130"/>
      <c r="G99" s="130"/>
      <c r="H99" s="131">
        <v>0</v>
      </c>
      <c r="I99" s="131">
        <v>0</v>
      </c>
      <c r="J99" s="131">
        <v>0</v>
      </c>
      <c r="K99" s="131">
        <v>0</v>
      </c>
      <c r="L99" s="132">
        <f t="shared" si="8"/>
        <v>0</v>
      </c>
      <c r="M99" s="131">
        <v>0</v>
      </c>
      <c r="N99" s="133">
        <v>0</v>
      </c>
      <c r="O99" s="133">
        <v>0</v>
      </c>
    </row>
    <row r="100" spans="2:15" ht="15" customHeight="1" x14ac:dyDescent="0.3">
      <c r="B100" s="349"/>
      <c r="C100" s="128" t="s">
        <v>132</v>
      </c>
      <c r="D100" s="129" t="s">
        <v>132</v>
      </c>
      <c r="E100" s="130"/>
      <c r="F100" s="130"/>
      <c r="G100" s="130"/>
      <c r="H100" s="131">
        <v>0</v>
      </c>
      <c r="I100" s="131">
        <v>0</v>
      </c>
      <c r="J100" s="131">
        <v>0</v>
      </c>
      <c r="K100" s="131">
        <v>0</v>
      </c>
      <c r="L100" s="132">
        <f t="shared" si="8"/>
        <v>0</v>
      </c>
      <c r="M100" s="131">
        <v>0</v>
      </c>
      <c r="N100" s="133">
        <v>0</v>
      </c>
      <c r="O100" s="133">
        <v>0</v>
      </c>
    </row>
    <row r="101" spans="2:15" ht="15" customHeight="1" x14ac:dyDescent="0.3">
      <c r="B101" s="349"/>
      <c r="C101" s="128" t="s">
        <v>132</v>
      </c>
      <c r="D101" s="129" t="s">
        <v>132</v>
      </c>
      <c r="E101" s="130"/>
      <c r="F101" s="130"/>
      <c r="G101" s="130"/>
      <c r="H101" s="131">
        <v>0</v>
      </c>
      <c r="I101" s="131">
        <v>0</v>
      </c>
      <c r="J101" s="131">
        <v>0</v>
      </c>
      <c r="K101" s="131">
        <v>0</v>
      </c>
      <c r="L101" s="132">
        <f t="shared" si="8"/>
        <v>0</v>
      </c>
      <c r="M101" s="131">
        <v>0</v>
      </c>
      <c r="N101" s="133">
        <v>0</v>
      </c>
      <c r="O101" s="133">
        <v>0</v>
      </c>
    </row>
    <row r="102" spans="2:15" ht="15" customHeight="1" x14ac:dyDescent="0.3">
      <c r="B102" s="349"/>
      <c r="C102" s="128" t="s">
        <v>132</v>
      </c>
      <c r="D102" s="129" t="s">
        <v>132</v>
      </c>
      <c r="E102" s="130"/>
      <c r="F102" s="130"/>
      <c r="G102" s="130"/>
      <c r="H102" s="131">
        <v>0</v>
      </c>
      <c r="I102" s="131">
        <v>0</v>
      </c>
      <c r="J102" s="131">
        <v>0</v>
      </c>
      <c r="K102" s="131">
        <v>0</v>
      </c>
      <c r="L102" s="132">
        <f t="shared" si="8"/>
        <v>0</v>
      </c>
      <c r="M102" s="131">
        <v>0</v>
      </c>
      <c r="N102" s="133">
        <v>0</v>
      </c>
      <c r="O102" s="133">
        <v>0</v>
      </c>
    </row>
    <row r="103" spans="2:15" ht="15" customHeight="1" x14ac:dyDescent="0.3">
      <c r="B103" s="349"/>
      <c r="C103" s="128" t="s">
        <v>132</v>
      </c>
      <c r="D103" s="129" t="s">
        <v>132</v>
      </c>
      <c r="E103" s="130"/>
      <c r="F103" s="130"/>
      <c r="G103" s="130"/>
      <c r="H103" s="131">
        <v>0</v>
      </c>
      <c r="I103" s="131">
        <v>0</v>
      </c>
      <c r="J103" s="131">
        <v>0</v>
      </c>
      <c r="K103" s="131">
        <v>0</v>
      </c>
      <c r="L103" s="132">
        <f t="shared" si="8"/>
        <v>0</v>
      </c>
      <c r="M103" s="131">
        <v>0</v>
      </c>
      <c r="N103" s="133">
        <v>0</v>
      </c>
      <c r="O103" s="133">
        <v>0</v>
      </c>
    </row>
    <row r="104" spans="2:15" ht="15" customHeight="1" x14ac:dyDescent="0.3">
      <c r="B104" s="349"/>
      <c r="C104" s="128" t="s">
        <v>132</v>
      </c>
      <c r="D104" s="129" t="s">
        <v>132</v>
      </c>
      <c r="E104" s="130"/>
      <c r="F104" s="130"/>
      <c r="G104" s="130"/>
      <c r="H104" s="131">
        <v>0</v>
      </c>
      <c r="I104" s="131">
        <v>0</v>
      </c>
      <c r="J104" s="131">
        <v>0</v>
      </c>
      <c r="K104" s="131">
        <v>0</v>
      </c>
      <c r="L104" s="132">
        <f t="shared" si="8"/>
        <v>0</v>
      </c>
      <c r="M104" s="131">
        <v>0</v>
      </c>
      <c r="N104" s="133">
        <v>0</v>
      </c>
      <c r="O104" s="133">
        <v>0</v>
      </c>
    </row>
    <row r="105" spans="2:15" ht="15" customHeight="1" x14ac:dyDescent="0.3">
      <c r="B105" s="349"/>
      <c r="C105" s="128" t="s">
        <v>132</v>
      </c>
      <c r="D105" s="129" t="s">
        <v>132</v>
      </c>
      <c r="E105" s="130"/>
      <c r="F105" s="130"/>
      <c r="G105" s="130"/>
      <c r="H105" s="131">
        <v>0</v>
      </c>
      <c r="I105" s="131">
        <v>0</v>
      </c>
      <c r="J105" s="131">
        <v>0</v>
      </c>
      <c r="K105" s="131">
        <v>0</v>
      </c>
      <c r="L105" s="132">
        <f t="shared" si="8"/>
        <v>0</v>
      </c>
      <c r="M105" s="131">
        <v>0</v>
      </c>
      <c r="N105" s="133">
        <v>0</v>
      </c>
      <c r="O105" s="133">
        <v>0</v>
      </c>
    </row>
    <row r="106" spans="2:15" ht="15" customHeight="1" x14ac:dyDescent="0.3">
      <c r="B106" s="349"/>
      <c r="C106" s="128" t="s">
        <v>132</v>
      </c>
      <c r="D106" s="129" t="s">
        <v>132</v>
      </c>
      <c r="E106" s="130"/>
      <c r="F106" s="130"/>
      <c r="G106" s="130"/>
      <c r="H106" s="131">
        <v>0</v>
      </c>
      <c r="I106" s="131">
        <v>0</v>
      </c>
      <c r="J106" s="131">
        <v>0</v>
      </c>
      <c r="K106" s="131">
        <v>0</v>
      </c>
      <c r="L106" s="132">
        <f t="shared" si="8"/>
        <v>0</v>
      </c>
      <c r="M106" s="131">
        <v>0</v>
      </c>
      <c r="N106" s="133">
        <v>0</v>
      </c>
      <c r="O106" s="133">
        <v>0</v>
      </c>
    </row>
    <row r="107" spans="2:15" ht="15" customHeight="1" x14ac:dyDescent="0.3">
      <c r="B107" s="349"/>
      <c r="C107" s="128" t="s">
        <v>132</v>
      </c>
      <c r="D107" s="129" t="s">
        <v>132</v>
      </c>
      <c r="E107" s="130"/>
      <c r="F107" s="130"/>
      <c r="G107" s="130"/>
      <c r="H107" s="131">
        <v>0</v>
      </c>
      <c r="I107" s="131">
        <v>0</v>
      </c>
      <c r="J107" s="131">
        <v>0</v>
      </c>
      <c r="K107" s="131">
        <v>0</v>
      </c>
      <c r="L107" s="132">
        <f t="shared" si="8"/>
        <v>0</v>
      </c>
      <c r="M107" s="131">
        <v>0</v>
      </c>
      <c r="N107" s="133">
        <v>0</v>
      </c>
      <c r="O107" s="133">
        <v>0</v>
      </c>
    </row>
    <row r="108" spans="2:15" ht="15" customHeight="1" x14ac:dyDescent="0.3">
      <c r="B108" s="349"/>
      <c r="C108" s="128" t="s">
        <v>132</v>
      </c>
      <c r="D108" s="129" t="s">
        <v>132</v>
      </c>
      <c r="E108" s="130"/>
      <c r="F108" s="130"/>
      <c r="G108" s="130"/>
      <c r="H108" s="131">
        <v>0</v>
      </c>
      <c r="I108" s="131">
        <v>0</v>
      </c>
      <c r="J108" s="131">
        <v>0</v>
      </c>
      <c r="K108" s="131">
        <v>0</v>
      </c>
      <c r="L108" s="132">
        <f t="shared" si="8"/>
        <v>0</v>
      </c>
      <c r="M108" s="131">
        <v>0</v>
      </c>
      <c r="N108" s="133">
        <v>0</v>
      </c>
      <c r="O108" s="133">
        <v>0</v>
      </c>
    </row>
    <row r="109" spans="2:15" ht="15" customHeight="1" x14ac:dyDescent="0.3">
      <c r="B109" s="349"/>
      <c r="C109" s="128" t="s">
        <v>132</v>
      </c>
      <c r="D109" s="129" t="s">
        <v>132</v>
      </c>
      <c r="E109" s="130"/>
      <c r="F109" s="130"/>
      <c r="G109" s="130"/>
      <c r="H109" s="131">
        <v>0</v>
      </c>
      <c r="I109" s="131">
        <v>0</v>
      </c>
      <c r="J109" s="131">
        <v>0</v>
      </c>
      <c r="K109" s="131">
        <v>0</v>
      </c>
      <c r="L109" s="132">
        <f t="shared" si="8"/>
        <v>0</v>
      </c>
      <c r="M109" s="131">
        <v>0</v>
      </c>
      <c r="N109" s="133">
        <v>0</v>
      </c>
      <c r="O109" s="133">
        <v>0</v>
      </c>
    </row>
    <row r="110" spans="2:15" ht="15" customHeight="1" x14ac:dyDescent="0.3">
      <c r="B110" s="349"/>
      <c r="C110" s="128" t="s">
        <v>132</v>
      </c>
      <c r="D110" s="129" t="s">
        <v>132</v>
      </c>
      <c r="E110" s="130"/>
      <c r="F110" s="130"/>
      <c r="G110" s="130"/>
      <c r="H110" s="131">
        <v>0</v>
      </c>
      <c r="I110" s="131">
        <v>0</v>
      </c>
      <c r="J110" s="131">
        <v>0</v>
      </c>
      <c r="K110" s="131">
        <v>0</v>
      </c>
      <c r="L110" s="132">
        <f t="shared" si="8"/>
        <v>0</v>
      </c>
      <c r="M110" s="131">
        <v>0</v>
      </c>
      <c r="N110" s="133">
        <v>0</v>
      </c>
      <c r="O110" s="133">
        <v>0</v>
      </c>
    </row>
    <row r="111" spans="2:15" ht="15" hidden="1" customHeight="1" x14ac:dyDescent="0.3">
      <c r="B111" s="349"/>
      <c r="C111" s="128" t="s">
        <v>132</v>
      </c>
      <c r="D111" s="129" t="s">
        <v>132</v>
      </c>
      <c r="E111" s="130"/>
      <c r="F111" s="130"/>
      <c r="G111" s="130"/>
      <c r="H111" s="131">
        <v>0</v>
      </c>
      <c r="I111" s="131">
        <v>0</v>
      </c>
      <c r="J111" s="131">
        <v>0</v>
      </c>
      <c r="K111" s="131">
        <v>0</v>
      </c>
      <c r="L111" s="131">
        <f t="shared" si="8"/>
        <v>0</v>
      </c>
      <c r="M111" s="131">
        <v>0</v>
      </c>
      <c r="N111" s="133">
        <v>0</v>
      </c>
      <c r="O111" s="133">
        <v>0</v>
      </c>
    </row>
    <row r="112" spans="2:15" ht="15" hidden="1" customHeight="1" x14ac:dyDescent="0.3">
      <c r="B112" s="349"/>
      <c r="C112" s="128" t="s">
        <v>132</v>
      </c>
      <c r="D112" s="129" t="s">
        <v>132</v>
      </c>
      <c r="E112" s="130"/>
      <c r="F112" s="130"/>
      <c r="G112" s="130"/>
      <c r="H112" s="131">
        <v>0</v>
      </c>
      <c r="I112" s="131">
        <v>0</v>
      </c>
      <c r="J112" s="131">
        <v>0</v>
      </c>
      <c r="K112" s="131">
        <v>0</v>
      </c>
      <c r="L112" s="131">
        <f t="shared" si="8"/>
        <v>0</v>
      </c>
      <c r="M112" s="131">
        <v>0</v>
      </c>
      <c r="N112" s="133">
        <v>0</v>
      </c>
      <c r="O112" s="133">
        <v>0</v>
      </c>
    </row>
    <row r="113" spans="1:15" ht="15" hidden="1" customHeight="1" x14ac:dyDescent="0.3">
      <c r="B113" s="349"/>
      <c r="C113" s="128" t="s">
        <v>132</v>
      </c>
      <c r="D113" s="129" t="s">
        <v>132</v>
      </c>
      <c r="E113" s="130"/>
      <c r="F113" s="130"/>
      <c r="G113" s="130"/>
      <c r="H113" s="131">
        <v>0</v>
      </c>
      <c r="I113" s="131">
        <v>0</v>
      </c>
      <c r="J113" s="131">
        <v>0</v>
      </c>
      <c r="K113" s="131">
        <v>0</v>
      </c>
      <c r="L113" s="131">
        <f t="shared" si="8"/>
        <v>0</v>
      </c>
      <c r="M113" s="131">
        <v>0</v>
      </c>
      <c r="N113" s="133">
        <v>0</v>
      </c>
      <c r="O113" s="133">
        <v>0</v>
      </c>
    </row>
    <row r="114" spans="1:15" ht="15" hidden="1" customHeight="1" x14ac:dyDescent="0.3">
      <c r="B114" s="349"/>
      <c r="C114" s="128" t="s">
        <v>132</v>
      </c>
      <c r="D114" s="129" t="s">
        <v>132</v>
      </c>
      <c r="E114" s="130"/>
      <c r="F114" s="130"/>
      <c r="G114" s="130"/>
      <c r="H114" s="131">
        <v>0</v>
      </c>
      <c r="I114" s="131">
        <v>0</v>
      </c>
      <c r="J114" s="131">
        <v>0</v>
      </c>
      <c r="K114" s="131">
        <v>0</v>
      </c>
      <c r="L114" s="131">
        <f t="shared" si="8"/>
        <v>0</v>
      </c>
      <c r="M114" s="131">
        <v>0</v>
      </c>
      <c r="N114" s="133">
        <v>0</v>
      </c>
      <c r="O114" s="133">
        <v>0</v>
      </c>
    </row>
    <row r="115" spans="1:15" ht="15" hidden="1" customHeight="1" x14ac:dyDescent="0.3">
      <c r="B115" s="349"/>
      <c r="C115" s="128" t="s">
        <v>132</v>
      </c>
      <c r="D115" s="129" t="s">
        <v>132</v>
      </c>
      <c r="E115" s="130"/>
      <c r="F115" s="130"/>
      <c r="G115" s="130"/>
      <c r="H115" s="131">
        <v>0</v>
      </c>
      <c r="I115" s="131">
        <v>0</v>
      </c>
      <c r="J115" s="131">
        <v>0</v>
      </c>
      <c r="K115" s="131">
        <v>0</v>
      </c>
      <c r="L115" s="131">
        <f t="shared" si="8"/>
        <v>0</v>
      </c>
      <c r="M115" s="131">
        <v>0</v>
      </c>
      <c r="N115" s="133">
        <v>0</v>
      </c>
      <c r="O115" s="133">
        <v>0</v>
      </c>
    </row>
    <row r="116" spans="1:15" ht="15" hidden="1" customHeight="1" x14ac:dyDescent="0.3">
      <c r="B116" s="349"/>
      <c r="C116" s="128" t="s">
        <v>132</v>
      </c>
      <c r="D116" s="129" t="s">
        <v>132</v>
      </c>
      <c r="E116" s="130"/>
      <c r="F116" s="130"/>
      <c r="G116" s="130"/>
      <c r="H116" s="131">
        <v>0</v>
      </c>
      <c r="I116" s="131">
        <v>0</v>
      </c>
      <c r="J116" s="131">
        <v>0</v>
      </c>
      <c r="K116" s="131">
        <v>0</v>
      </c>
      <c r="L116" s="131">
        <f t="shared" si="8"/>
        <v>0</v>
      </c>
      <c r="M116" s="131">
        <v>0</v>
      </c>
      <c r="N116" s="133">
        <v>0</v>
      </c>
      <c r="O116" s="133">
        <v>0</v>
      </c>
    </row>
    <row r="117" spans="1:15" ht="15" hidden="1" customHeight="1" x14ac:dyDescent="0.3">
      <c r="B117" s="349"/>
      <c r="C117" s="128" t="s">
        <v>132</v>
      </c>
      <c r="D117" s="129" t="s">
        <v>132</v>
      </c>
      <c r="E117" s="130"/>
      <c r="F117" s="130"/>
      <c r="G117" s="130"/>
      <c r="H117" s="131">
        <v>0</v>
      </c>
      <c r="I117" s="131">
        <v>0</v>
      </c>
      <c r="J117" s="131">
        <v>0</v>
      </c>
      <c r="K117" s="131">
        <v>0</v>
      </c>
      <c r="L117" s="131">
        <f t="shared" si="8"/>
        <v>0</v>
      </c>
      <c r="M117" s="131">
        <v>0</v>
      </c>
      <c r="N117" s="133">
        <v>0</v>
      </c>
      <c r="O117" s="133">
        <v>0</v>
      </c>
    </row>
    <row r="118" spans="1:15" ht="15" hidden="1" customHeight="1" x14ac:dyDescent="0.3">
      <c r="B118" s="349"/>
      <c r="C118" s="128" t="s">
        <v>132</v>
      </c>
      <c r="D118" s="129" t="s">
        <v>132</v>
      </c>
      <c r="E118" s="130"/>
      <c r="F118" s="130"/>
      <c r="G118" s="130"/>
      <c r="H118" s="131">
        <v>0</v>
      </c>
      <c r="I118" s="131">
        <v>0</v>
      </c>
      <c r="J118" s="131">
        <v>0</v>
      </c>
      <c r="K118" s="131">
        <v>0</v>
      </c>
      <c r="L118" s="131">
        <f t="shared" si="8"/>
        <v>0</v>
      </c>
      <c r="M118" s="131">
        <v>0</v>
      </c>
      <c r="N118" s="133">
        <v>0</v>
      </c>
      <c r="O118" s="133">
        <v>0</v>
      </c>
    </row>
    <row r="119" spans="1:15" ht="15" hidden="1" customHeight="1" x14ac:dyDescent="0.3">
      <c r="B119" s="349"/>
      <c r="C119" s="128" t="s">
        <v>132</v>
      </c>
      <c r="D119" s="129" t="s">
        <v>132</v>
      </c>
      <c r="E119" s="130"/>
      <c r="F119" s="130"/>
      <c r="G119" s="130"/>
      <c r="H119" s="131">
        <v>0</v>
      </c>
      <c r="I119" s="131">
        <v>0</v>
      </c>
      <c r="J119" s="131">
        <v>0</v>
      </c>
      <c r="K119" s="131">
        <v>0</v>
      </c>
      <c r="L119" s="131">
        <f t="shared" si="8"/>
        <v>0</v>
      </c>
      <c r="M119" s="131">
        <v>0</v>
      </c>
      <c r="N119" s="133">
        <v>0</v>
      </c>
      <c r="O119" s="133">
        <v>0</v>
      </c>
    </row>
    <row r="120" spans="1:15" ht="15" hidden="1" customHeight="1" x14ac:dyDescent="0.3">
      <c r="B120" s="349"/>
      <c r="C120" s="128" t="s">
        <v>132</v>
      </c>
      <c r="D120" s="129" t="s">
        <v>132</v>
      </c>
      <c r="E120" s="130"/>
      <c r="F120" s="130"/>
      <c r="G120" s="130"/>
      <c r="H120" s="131">
        <v>0</v>
      </c>
      <c r="I120" s="131">
        <v>0</v>
      </c>
      <c r="J120" s="131">
        <v>0</v>
      </c>
      <c r="K120" s="131">
        <v>0</v>
      </c>
      <c r="L120" s="131">
        <f t="shared" si="8"/>
        <v>0</v>
      </c>
      <c r="M120" s="131">
        <v>0</v>
      </c>
      <c r="N120" s="133">
        <v>0</v>
      </c>
      <c r="O120" s="133">
        <v>0</v>
      </c>
    </row>
    <row r="121" spans="1:15" ht="15" hidden="1" customHeight="1" x14ac:dyDescent="0.3">
      <c r="B121" s="349"/>
      <c r="C121" s="128" t="s">
        <v>132</v>
      </c>
      <c r="D121" s="129" t="s">
        <v>132</v>
      </c>
      <c r="E121" s="130"/>
      <c r="F121" s="130"/>
      <c r="G121" s="130"/>
      <c r="H121" s="131">
        <v>0</v>
      </c>
      <c r="I121" s="131">
        <v>0</v>
      </c>
      <c r="J121" s="131">
        <v>0</v>
      </c>
      <c r="K121" s="131">
        <v>0</v>
      </c>
      <c r="L121" s="131">
        <f t="shared" si="8"/>
        <v>0</v>
      </c>
      <c r="M121" s="131">
        <v>0</v>
      </c>
      <c r="N121" s="133">
        <v>0</v>
      </c>
      <c r="O121" s="133">
        <v>0</v>
      </c>
    </row>
    <row r="122" spans="1:15" ht="15" hidden="1" customHeight="1" x14ac:dyDescent="0.3">
      <c r="B122" s="349"/>
      <c r="C122" s="128" t="s">
        <v>132</v>
      </c>
      <c r="D122" s="129" t="s">
        <v>132</v>
      </c>
      <c r="E122" s="130"/>
      <c r="F122" s="130"/>
      <c r="G122" s="130"/>
      <c r="H122" s="131">
        <v>0</v>
      </c>
      <c r="I122" s="131">
        <v>0</v>
      </c>
      <c r="J122" s="131">
        <v>0</v>
      </c>
      <c r="K122" s="131">
        <v>0</v>
      </c>
      <c r="L122" s="131">
        <f t="shared" si="8"/>
        <v>0</v>
      </c>
      <c r="M122" s="131">
        <v>0</v>
      </c>
      <c r="N122" s="133">
        <v>0</v>
      </c>
      <c r="O122" s="133">
        <v>0</v>
      </c>
    </row>
    <row r="123" spans="1:15" ht="15.75" hidden="1" customHeight="1" x14ac:dyDescent="0.3">
      <c r="B123" s="349"/>
      <c r="C123" s="128" t="s">
        <v>132</v>
      </c>
      <c r="D123" s="129" t="s">
        <v>132</v>
      </c>
      <c r="E123" s="130"/>
      <c r="F123" s="130"/>
      <c r="G123" s="130"/>
      <c r="H123" s="131">
        <v>0</v>
      </c>
      <c r="I123" s="131">
        <v>0</v>
      </c>
      <c r="J123" s="131">
        <v>0</v>
      </c>
      <c r="K123" s="131">
        <v>0</v>
      </c>
      <c r="L123" s="131">
        <f t="shared" si="8"/>
        <v>0</v>
      </c>
      <c r="M123" s="131">
        <v>0</v>
      </c>
      <c r="N123" s="133">
        <v>0</v>
      </c>
      <c r="O123" s="133">
        <v>0</v>
      </c>
    </row>
    <row r="124" spans="1:15" ht="15" hidden="1" customHeight="1" x14ac:dyDescent="0.3">
      <c r="B124" s="349"/>
      <c r="C124" s="128" t="s">
        <v>132</v>
      </c>
      <c r="D124" s="129" t="s">
        <v>132</v>
      </c>
      <c r="E124" s="130"/>
      <c r="F124" s="130"/>
      <c r="G124" s="130"/>
      <c r="H124" s="131">
        <v>0</v>
      </c>
      <c r="I124" s="131">
        <v>0</v>
      </c>
      <c r="J124" s="131">
        <v>0</v>
      </c>
      <c r="K124" s="131">
        <v>0</v>
      </c>
      <c r="L124" s="131">
        <f t="shared" si="8"/>
        <v>0</v>
      </c>
      <c r="M124" s="131">
        <v>0</v>
      </c>
      <c r="N124" s="133">
        <v>0</v>
      </c>
      <c r="O124" s="133">
        <v>0</v>
      </c>
    </row>
    <row r="125" spans="1:15" ht="15" hidden="1" customHeight="1" x14ac:dyDescent="0.3">
      <c r="B125" s="349"/>
      <c r="C125" s="128" t="s">
        <v>132</v>
      </c>
      <c r="D125" s="129" t="s">
        <v>132</v>
      </c>
      <c r="E125" s="130"/>
      <c r="F125" s="130"/>
      <c r="G125" s="130"/>
      <c r="H125" s="131">
        <v>0</v>
      </c>
      <c r="I125" s="131">
        <v>0</v>
      </c>
      <c r="J125" s="131">
        <v>0</v>
      </c>
      <c r="K125" s="131">
        <v>0</v>
      </c>
      <c r="L125" s="131">
        <f t="shared" si="8"/>
        <v>0</v>
      </c>
      <c r="M125" s="131">
        <v>0</v>
      </c>
      <c r="N125" s="133">
        <v>0</v>
      </c>
      <c r="O125" s="133">
        <v>0</v>
      </c>
    </row>
    <row r="126" spans="1:15" ht="15" hidden="1" customHeight="1" x14ac:dyDescent="0.3">
      <c r="B126" s="349"/>
      <c r="C126" s="147" t="s">
        <v>132</v>
      </c>
      <c r="D126" s="148" t="s">
        <v>132</v>
      </c>
      <c r="E126" s="134"/>
      <c r="F126" s="134"/>
      <c r="G126" s="134"/>
      <c r="H126" s="131">
        <v>0</v>
      </c>
      <c r="I126" s="131">
        <v>0</v>
      </c>
      <c r="J126" s="131">
        <v>0</v>
      </c>
      <c r="K126" s="131">
        <v>0</v>
      </c>
      <c r="L126" s="131">
        <f t="shared" si="8"/>
        <v>0</v>
      </c>
      <c r="M126" s="131">
        <v>0</v>
      </c>
      <c r="N126" s="133">
        <v>0</v>
      </c>
      <c r="O126" s="133">
        <v>0</v>
      </c>
    </row>
    <row r="127" spans="1:15" ht="15.75" customHeight="1" x14ac:dyDescent="0.3">
      <c r="B127" s="357"/>
      <c r="C127" s="149"/>
      <c r="D127" s="138"/>
      <c r="E127" s="138" t="s">
        <v>133</v>
      </c>
      <c r="F127" s="138"/>
      <c r="G127" s="138"/>
      <c r="H127" s="150">
        <f>+SUM(H44:H126)</f>
        <v>8023526.0019799992</v>
      </c>
      <c r="I127" s="150">
        <f t="shared" ref="I127:O127" si="9">+SUM(I44:I126)</f>
        <v>10250883.001979999</v>
      </c>
      <c r="J127" s="150">
        <f t="shared" si="9"/>
        <v>10250883.001979999</v>
      </c>
      <c r="K127" s="150">
        <f t="shared" si="9"/>
        <v>6176421.7700000023</v>
      </c>
      <c r="L127" s="150">
        <f t="shared" si="9"/>
        <v>9500936.4800000004</v>
      </c>
      <c r="M127" s="150">
        <f t="shared" si="9"/>
        <v>1177085.9401799999</v>
      </c>
      <c r="N127" s="151">
        <f t="shared" si="9"/>
        <v>0</v>
      </c>
      <c r="O127" s="151">
        <f t="shared" si="9"/>
        <v>3429810.7600000002</v>
      </c>
    </row>
    <row r="128" spans="1:15" s="9" customFormat="1" ht="18" hidden="1" x14ac:dyDescent="0.35">
      <c r="A128" s="14"/>
      <c r="N128" s="77"/>
    </row>
    <row r="129" spans="1:14" s="9" customFormat="1" ht="18" hidden="1" x14ac:dyDescent="0.35">
      <c r="A129" s="14"/>
      <c r="J129" s="152" t="s">
        <v>134</v>
      </c>
      <c r="K129" s="152"/>
      <c r="L129" s="152"/>
      <c r="M129" s="152"/>
      <c r="N129" s="77"/>
    </row>
    <row r="130" spans="1:14" ht="18" hidden="1" x14ac:dyDescent="0.35">
      <c r="B130" s="9"/>
      <c r="C130" s="9"/>
      <c r="D130" s="9"/>
      <c r="E130" s="9"/>
      <c r="F130" s="9"/>
      <c r="G130" s="9"/>
      <c r="H130" s="9"/>
      <c r="I130" s="9"/>
      <c r="J130" s="18"/>
      <c r="K130" s="18"/>
      <c r="L130" s="18"/>
      <c r="M130" s="18"/>
    </row>
    <row r="131" spans="1:14" ht="15" customHeight="1" x14ac:dyDescent="0.35">
      <c r="B131" s="9"/>
      <c r="C131" s="9"/>
      <c r="D131" s="9"/>
      <c r="E131" s="9"/>
      <c r="F131" s="9"/>
      <c r="G131" s="9"/>
      <c r="H131" s="9"/>
      <c r="I131" s="9"/>
      <c r="J131" s="18"/>
      <c r="K131" s="18"/>
      <c r="L131" s="18"/>
      <c r="M131" s="18"/>
    </row>
    <row r="132" spans="1:14" ht="15" customHeight="1" x14ac:dyDescent="0.35">
      <c r="B132" s="9"/>
      <c r="C132" s="9"/>
      <c r="D132" s="9"/>
      <c r="E132" s="9"/>
      <c r="F132" s="9"/>
      <c r="G132" s="9"/>
      <c r="H132" s="9"/>
      <c r="I132" s="9"/>
      <c r="J132" s="18"/>
      <c r="K132" s="18"/>
      <c r="L132" s="18"/>
      <c r="M132" s="18"/>
    </row>
    <row r="133" spans="1:14" ht="15" customHeight="1" x14ac:dyDescent="0.35">
      <c r="B133" s="9"/>
      <c r="C133" s="9"/>
      <c r="D133" s="9"/>
      <c r="E133" s="9"/>
      <c r="F133" s="9"/>
      <c r="G133" s="9"/>
      <c r="H133" s="9"/>
      <c r="I133" s="9"/>
      <c r="J133" s="153" t="s">
        <v>33</v>
      </c>
      <c r="K133" s="153"/>
      <c r="L133" s="153"/>
      <c r="M133" s="153"/>
    </row>
    <row r="134" spans="1:14" ht="15" customHeight="1" x14ac:dyDescent="0.3">
      <c r="J134" s="40"/>
      <c r="K134" s="40"/>
      <c r="L134" s="40"/>
      <c r="M134" s="40"/>
    </row>
    <row r="135" spans="1:14" ht="15" customHeight="1" x14ac:dyDescent="0.3">
      <c r="J135" s="40"/>
      <c r="K135" s="40"/>
      <c r="L135" s="40"/>
      <c r="M135" s="40"/>
    </row>
    <row r="136" spans="1:14" ht="15" customHeight="1" x14ac:dyDescent="0.3"/>
    <row r="137" spans="1:14" ht="15" customHeight="1" x14ac:dyDescent="0.3"/>
    <row r="138" spans="1:14" ht="15" customHeight="1" x14ac:dyDescent="0.3"/>
    <row r="139" spans="1:14" ht="15" customHeight="1" x14ac:dyDescent="0.3"/>
    <row r="140" spans="1:14" ht="15" customHeight="1" x14ac:dyDescent="0.3"/>
    <row r="141" spans="1:14" ht="15" customHeight="1" x14ac:dyDescent="0.3"/>
    <row r="142" spans="1:14" ht="15" customHeight="1" x14ac:dyDescent="0.3"/>
    <row r="143" spans="1:14" ht="15" customHeight="1" x14ac:dyDescent="0.3"/>
    <row r="144" spans="1:14" ht="15" customHeight="1" x14ac:dyDescent="0.3"/>
    <row r="145" s="84" customFormat="1" hidden="1" x14ac:dyDescent="0.3"/>
    <row r="146" s="84" customFormat="1" hidden="1" x14ac:dyDescent="0.3"/>
    <row r="147" s="84" customFormat="1" hidden="1" x14ac:dyDescent="0.3"/>
    <row r="148" s="84" customFormat="1" hidden="1" x14ac:dyDescent="0.3"/>
    <row r="149" s="84" customFormat="1" hidden="1" x14ac:dyDescent="0.3"/>
    <row r="150" s="84" customFormat="1" hidden="1" x14ac:dyDescent="0.3"/>
    <row r="151" s="84" customFormat="1" hidden="1" x14ac:dyDescent="0.3"/>
    <row r="152" s="84" customFormat="1" hidden="1" x14ac:dyDescent="0.3"/>
    <row r="153" s="84" customFormat="1" hidden="1" x14ac:dyDescent="0.3"/>
    <row r="154" s="84" customFormat="1" hidden="1" x14ac:dyDescent="0.3"/>
    <row r="155" s="84" customFormat="1" hidden="1" x14ac:dyDescent="0.3"/>
    <row r="156" s="84" customFormat="1" hidden="1" x14ac:dyDescent="0.3"/>
    <row r="157" s="84" customFormat="1" hidden="1" x14ac:dyDescent="0.3"/>
    <row r="158" s="84" customFormat="1" hidden="1" x14ac:dyDescent="0.3"/>
    <row r="159" s="84" customFormat="1" hidden="1" x14ac:dyDescent="0.3"/>
    <row r="160" s="84" customFormat="1" hidden="1" x14ac:dyDescent="0.3"/>
    <row r="161" s="84" customFormat="1" hidden="1" x14ac:dyDescent="0.3"/>
    <row r="162" s="84" customFormat="1" hidden="1" x14ac:dyDescent="0.3"/>
    <row r="163" s="84" customFormat="1" hidden="1" x14ac:dyDescent="0.3"/>
    <row r="164" s="84" customFormat="1" hidden="1" x14ac:dyDescent="0.3"/>
    <row r="165" s="84" customFormat="1" hidden="1" x14ac:dyDescent="0.3"/>
    <row r="166" s="84" customFormat="1" hidden="1" x14ac:dyDescent="0.3"/>
    <row r="167" s="84" customFormat="1" hidden="1" x14ac:dyDescent="0.3"/>
    <row r="168" s="84" customFormat="1" hidden="1" x14ac:dyDescent="0.3"/>
    <row r="169" s="84" customFormat="1" hidden="1" x14ac:dyDescent="0.3"/>
    <row r="170" s="84" customFormat="1" hidden="1" x14ac:dyDescent="0.3"/>
    <row r="171" s="84" customFormat="1" hidden="1" x14ac:dyDescent="0.3"/>
    <row r="172" s="84" customFormat="1" hidden="1" x14ac:dyDescent="0.3"/>
    <row r="173" s="84" customFormat="1" hidden="1" x14ac:dyDescent="0.3"/>
    <row r="174" s="84" customFormat="1" hidden="1" x14ac:dyDescent="0.3"/>
    <row r="175" s="84" customFormat="1" hidden="1" x14ac:dyDescent="0.3"/>
    <row r="176" s="84" customFormat="1" hidden="1" x14ac:dyDescent="0.3"/>
    <row r="177" s="84" customFormat="1" hidden="1" x14ac:dyDescent="0.3"/>
    <row r="178" s="84" customFormat="1" hidden="1" x14ac:dyDescent="0.3"/>
    <row r="179" s="84" customFormat="1" hidden="1" x14ac:dyDescent="0.3"/>
    <row r="180" s="84" customFormat="1" hidden="1" x14ac:dyDescent="0.3"/>
    <row r="181" s="84" customFormat="1" hidden="1" x14ac:dyDescent="0.3"/>
    <row r="182" s="84" customFormat="1" hidden="1" x14ac:dyDescent="0.3"/>
    <row r="183" s="84" customFormat="1" hidden="1" x14ac:dyDescent="0.3"/>
    <row r="184" s="84" customFormat="1" hidden="1" x14ac:dyDescent="0.3"/>
    <row r="185" s="84" customFormat="1" hidden="1" x14ac:dyDescent="0.3"/>
    <row r="186" s="84" customFormat="1" hidden="1" x14ac:dyDescent="0.3"/>
    <row r="187" s="84" customFormat="1" hidden="1" x14ac:dyDescent="0.3"/>
    <row r="188" s="84" customFormat="1" hidden="1" x14ac:dyDescent="0.3"/>
    <row r="189" s="84" customFormat="1" hidden="1" x14ac:dyDescent="0.3"/>
    <row r="190" s="84" customFormat="1" hidden="1" x14ac:dyDescent="0.3"/>
    <row r="191" s="84" customFormat="1" hidden="1" x14ac:dyDescent="0.3"/>
    <row r="192" s="84" customFormat="1" hidden="1" x14ac:dyDescent="0.3"/>
    <row r="193" s="84" customFormat="1" hidden="1" x14ac:dyDescent="0.3"/>
    <row r="194" s="84" customFormat="1" hidden="1" x14ac:dyDescent="0.3"/>
    <row r="195" s="84" customFormat="1" hidden="1" x14ac:dyDescent="0.3"/>
    <row r="196" s="84" customFormat="1" hidden="1" x14ac:dyDescent="0.3"/>
    <row r="197" s="84" customFormat="1" hidden="1" x14ac:dyDescent="0.3"/>
    <row r="198" s="84" customFormat="1" hidden="1" x14ac:dyDescent="0.3"/>
    <row r="199" s="84" customFormat="1" hidden="1" x14ac:dyDescent="0.3"/>
    <row r="200" s="84" customFormat="1" hidden="1" x14ac:dyDescent="0.3"/>
    <row r="201" s="84" customFormat="1" hidden="1" x14ac:dyDescent="0.3"/>
    <row r="202" s="84" customFormat="1" hidden="1" x14ac:dyDescent="0.3"/>
    <row r="203" s="84" customFormat="1" hidden="1" x14ac:dyDescent="0.3"/>
    <row r="204" s="84" customFormat="1" hidden="1" x14ac:dyDescent="0.3"/>
    <row r="205" s="84" customFormat="1" hidden="1" x14ac:dyDescent="0.3"/>
    <row r="206" s="84" customFormat="1" hidden="1" x14ac:dyDescent="0.3"/>
    <row r="207" s="84" customFormat="1" hidden="1" x14ac:dyDescent="0.3"/>
    <row r="208" s="84" customFormat="1" hidden="1" x14ac:dyDescent="0.3"/>
    <row r="209" s="84" customFormat="1" hidden="1" x14ac:dyDescent="0.3"/>
    <row r="210" s="84" customFormat="1" hidden="1" x14ac:dyDescent="0.3"/>
    <row r="211" s="84" customFormat="1" hidden="1" x14ac:dyDescent="0.3"/>
    <row r="212" s="84" customFormat="1" hidden="1" x14ac:dyDescent="0.3"/>
    <row r="213" s="84" customFormat="1" hidden="1" x14ac:dyDescent="0.3"/>
    <row r="214" s="84" customFormat="1" hidden="1" x14ac:dyDescent="0.3"/>
    <row r="215" s="84" customFormat="1" hidden="1" x14ac:dyDescent="0.3"/>
    <row r="216" s="84" customFormat="1" hidden="1" x14ac:dyDescent="0.3"/>
    <row r="217" s="84" customFormat="1" hidden="1" x14ac:dyDescent="0.3"/>
    <row r="218" s="84" customFormat="1" hidden="1" x14ac:dyDescent="0.3"/>
    <row r="219" s="84" customFormat="1" hidden="1" x14ac:dyDescent="0.3"/>
    <row r="220" s="84" customFormat="1" hidden="1" x14ac:dyDescent="0.3"/>
    <row r="221" s="84" customFormat="1" hidden="1" x14ac:dyDescent="0.3"/>
    <row r="222" s="84" customFormat="1" hidden="1" x14ac:dyDescent="0.3"/>
    <row r="223" s="84" customFormat="1" hidden="1" x14ac:dyDescent="0.3"/>
    <row r="224" s="84" customFormat="1" hidden="1" x14ac:dyDescent="0.3"/>
    <row r="225" s="84" customFormat="1" hidden="1" x14ac:dyDescent="0.3"/>
    <row r="226" s="84" customFormat="1" hidden="1" x14ac:dyDescent="0.3"/>
    <row r="227" s="84" customFormat="1" hidden="1" x14ac:dyDescent="0.3"/>
    <row r="228" s="84" customFormat="1" hidden="1" x14ac:dyDescent="0.3"/>
    <row r="229" s="84" customFormat="1" hidden="1" x14ac:dyDescent="0.3"/>
    <row r="230" s="84" customFormat="1" hidden="1" x14ac:dyDescent="0.3"/>
    <row r="231" s="84" customFormat="1" hidden="1" x14ac:dyDescent="0.3"/>
    <row r="232" s="84" customFormat="1" hidden="1" x14ac:dyDescent="0.3"/>
    <row r="233" s="84" customFormat="1" hidden="1" x14ac:dyDescent="0.3"/>
    <row r="234" s="84" customFormat="1" hidden="1" x14ac:dyDescent="0.3"/>
    <row r="235" s="84" customFormat="1" hidden="1" x14ac:dyDescent="0.3"/>
    <row r="236" s="84" customFormat="1" hidden="1" x14ac:dyDescent="0.3"/>
    <row r="237" s="84" customFormat="1" hidden="1" x14ac:dyDescent="0.3"/>
    <row r="238" s="84" customFormat="1" hidden="1" x14ac:dyDescent="0.3"/>
    <row r="239" s="84" customFormat="1" hidden="1" x14ac:dyDescent="0.3"/>
    <row r="240" s="84" customFormat="1" hidden="1" x14ac:dyDescent="0.3"/>
    <row r="241" s="84" customFormat="1" hidden="1" x14ac:dyDescent="0.3"/>
    <row r="242" s="84" customFormat="1" hidden="1" x14ac:dyDescent="0.3"/>
    <row r="243" s="84" customFormat="1" hidden="1" x14ac:dyDescent="0.3"/>
    <row r="244" s="84" customFormat="1" hidden="1" x14ac:dyDescent="0.3"/>
    <row r="245" s="84" customFormat="1" ht="15" hidden="1" customHeight="1" x14ac:dyDescent="0.3"/>
    <row r="246" s="84" customFormat="1" ht="15" hidden="1" customHeight="1" x14ac:dyDescent="0.3"/>
    <row r="247" s="84" customFormat="1" ht="15" hidden="1" customHeight="1" x14ac:dyDescent="0.3"/>
    <row r="248" s="84" customFormat="1" ht="15" hidden="1" customHeight="1" x14ac:dyDescent="0.3"/>
    <row r="249" s="84" customFormat="1" ht="15" hidden="1" customHeight="1" x14ac:dyDescent="0.3"/>
    <row r="250" s="84" customFormat="1" ht="15" hidden="1" customHeight="1" x14ac:dyDescent="0.3"/>
    <row r="251" s="84" customFormat="1" ht="15" hidden="1" customHeight="1" x14ac:dyDescent="0.3"/>
    <row r="252" s="84" customFormat="1" ht="15" hidden="1" customHeight="1" x14ac:dyDescent="0.3"/>
    <row r="253" s="84" customFormat="1" ht="15" hidden="1" customHeight="1" x14ac:dyDescent="0.3"/>
    <row r="254" s="84" customFormat="1" ht="15" hidden="1" customHeight="1" x14ac:dyDescent="0.3"/>
    <row r="255" s="84" customFormat="1" ht="15" hidden="1" customHeight="1" x14ac:dyDescent="0.3"/>
    <row r="256" s="84" customFormat="1" ht="15" hidden="1" customHeight="1" x14ac:dyDescent="0.3"/>
    <row r="257" s="84" customFormat="1" ht="15" hidden="1" customHeight="1" x14ac:dyDescent="0.3"/>
    <row r="258" s="84" customFormat="1" ht="15" hidden="1" customHeight="1" x14ac:dyDescent="0.3"/>
    <row r="259" s="84" customFormat="1" ht="15" hidden="1" customHeight="1" x14ac:dyDescent="0.3"/>
    <row r="260" s="84" customFormat="1" ht="15" hidden="1" customHeight="1" x14ac:dyDescent="0.3"/>
    <row r="261" s="84" customFormat="1" ht="15" hidden="1" customHeight="1" x14ac:dyDescent="0.3"/>
    <row r="262" s="84" customFormat="1" ht="15" hidden="1" customHeight="1" x14ac:dyDescent="0.3"/>
    <row r="263" s="84" customFormat="1" ht="15" hidden="1" customHeight="1" x14ac:dyDescent="0.3"/>
    <row r="264" s="84" customFormat="1" ht="15" hidden="1" customHeight="1" x14ac:dyDescent="0.3"/>
    <row r="265" s="84" customFormat="1" ht="15" hidden="1" customHeight="1" x14ac:dyDescent="0.3"/>
    <row r="266" s="84" customFormat="1" ht="15" hidden="1" customHeight="1" x14ac:dyDescent="0.3"/>
    <row r="267" s="84" customFormat="1" ht="15" hidden="1" customHeight="1" x14ac:dyDescent="0.3"/>
    <row r="268" s="84" customFormat="1" ht="15" hidden="1" customHeight="1" x14ac:dyDescent="0.3"/>
    <row r="269" s="84" customFormat="1" ht="15" hidden="1" customHeight="1" x14ac:dyDescent="0.3"/>
    <row r="270" s="84" customFormat="1" ht="15" hidden="1" customHeight="1" x14ac:dyDescent="0.3"/>
    <row r="271" s="84" customFormat="1" ht="15" hidden="1" customHeight="1" x14ac:dyDescent="0.3"/>
    <row r="272" s="84" customFormat="1" ht="15" hidden="1" customHeight="1" x14ac:dyDescent="0.3"/>
    <row r="273" s="84" customFormat="1" ht="15" hidden="1" customHeight="1" x14ac:dyDescent="0.3"/>
    <row r="274" s="84" customFormat="1" ht="15" hidden="1" customHeight="1" x14ac:dyDescent="0.3"/>
    <row r="275" s="84" customFormat="1" ht="15" hidden="1" customHeight="1" x14ac:dyDescent="0.3"/>
    <row r="276" s="84" customFormat="1" ht="15" hidden="1" customHeight="1" x14ac:dyDescent="0.3"/>
    <row r="277" s="84" customFormat="1" ht="15" hidden="1" customHeight="1" x14ac:dyDescent="0.3"/>
    <row r="278" s="84" customFormat="1" ht="15" hidden="1" customHeight="1" x14ac:dyDescent="0.3"/>
    <row r="279" s="84" customFormat="1" ht="15" hidden="1" customHeight="1" x14ac:dyDescent="0.3"/>
    <row r="280" s="84" customFormat="1" ht="15" hidden="1" customHeight="1" x14ac:dyDescent="0.3"/>
    <row r="281" s="84" customFormat="1" ht="15" hidden="1" customHeight="1" x14ac:dyDescent="0.3"/>
    <row r="282" s="84" customFormat="1" ht="15" hidden="1" customHeight="1" x14ac:dyDescent="0.3"/>
    <row r="283" s="84" customFormat="1" ht="15" hidden="1" customHeight="1" x14ac:dyDescent="0.3"/>
    <row r="284" s="84" customFormat="1" ht="15" hidden="1" customHeight="1" x14ac:dyDescent="0.3"/>
    <row r="285" s="84" customFormat="1" ht="15" hidden="1" customHeight="1" x14ac:dyDescent="0.3"/>
    <row r="286" s="84" customFormat="1" ht="15" hidden="1" customHeight="1" x14ac:dyDescent="0.3"/>
    <row r="287" s="84" customFormat="1" ht="15" hidden="1" customHeight="1" x14ac:dyDescent="0.3"/>
    <row r="288" s="84" customFormat="1" ht="15" hidden="1" customHeight="1" x14ac:dyDescent="0.3"/>
    <row r="289" s="84" customFormat="1" ht="15" hidden="1" customHeight="1" x14ac:dyDescent="0.3"/>
    <row r="290" s="84" customFormat="1" ht="15" hidden="1" customHeight="1" x14ac:dyDescent="0.3"/>
    <row r="291" s="84" customFormat="1" ht="15" hidden="1" customHeight="1" x14ac:dyDescent="0.3"/>
    <row r="292" s="84" customFormat="1" ht="15" hidden="1" customHeight="1" x14ac:dyDescent="0.3"/>
    <row r="293" s="84" customFormat="1" ht="15" hidden="1" customHeight="1" x14ac:dyDescent="0.3"/>
    <row r="294" s="84" customFormat="1" ht="15" hidden="1" customHeight="1" x14ac:dyDescent="0.3"/>
    <row r="295" s="84" customFormat="1" ht="15" hidden="1" customHeight="1" x14ac:dyDescent="0.3"/>
    <row r="296" s="84" customFormat="1" ht="15" hidden="1" customHeight="1" x14ac:dyDescent="0.3"/>
    <row r="297" s="84" customFormat="1" ht="15" hidden="1" customHeight="1" x14ac:dyDescent="0.3"/>
    <row r="298" s="84" customFormat="1" ht="15" hidden="1" customHeight="1" x14ac:dyDescent="0.3"/>
    <row r="299" s="84" customFormat="1" ht="15" hidden="1" customHeight="1" x14ac:dyDescent="0.3"/>
    <row r="300" s="84" customFormat="1" ht="15" hidden="1" customHeight="1" x14ac:dyDescent="0.3"/>
    <row r="301" s="84" customFormat="1" ht="15" hidden="1" customHeight="1" x14ac:dyDescent="0.3"/>
    <row r="302" s="84" customFormat="1" ht="15" hidden="1" customHeight="1" x14ac:dyDescent="0.3"/>
    <row r="303" s="84" customFormat="1" ht="15" hidden="1" customHeight="1" x14ac:dyDescent="0.3"/>
    <row r="304" s="84" customFormat="1" ht="15" hidden="1" customHeight="1" x14ac:dyDescent="0.3"/>
    <row r="305" s="84" customFormat="1" ht="15" hidden="1" customHeight="1" x14ac:dyDescent="0.3"/>
    <row r="306" s="84" customFormat="1" ht="15" hidden="1" customHeight="1" x14ac:dyDescent="0.3"/>
    <row r="307" s="84" customFormat="1" ht="15" hidden="1" customHeight="1" x14ac:dyDescent="0.3"/>
    <row r="308" s="84" customFormat="1" ht="15" hidden="1" customHeight="1" x14ac:dyDescent="0.3"/>
    <row r="309" s="84" customFormat="1" ht="15" hidden="1" customHeight="1" x14ac:dyDescent="0.3"/>
    <row r="310" s="84" customFormat="1" ht="15" hidden="1" customHeight="1" x14ac:dyDescent="0.3"/>
  </sheetData>
  <mergeCells count="13">
    <mergeCell ref="B38:B40"/>
    <mergeCell ref="B41:B43"/>
    <mergeCell ref="B44:B127"/>
    <mergeCell ref="C24:E24"/>
    <mergeCell ref="H24:J24"/>
    <mergeCell ref="M24:O24"/>
    <mergeCell ref="B32:B34"/>
    <mergeCell ref="B35:B37"/>
    <mergeCell ref="I5:O10"/>
    <mergeCell ref="C14:C15"/>
    <mergeCell ref="M14:M15"/>
    <mergeCell ref="N14:N15"/>
    <mergeCell ref="B23:O23"/>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count="3">
    <dataValidation showInputMessage="1" showErrorMessage="1" sqref="F6" xr:uid="{00000000-0002-0000-0200-000000000000}"/>
    <dataValidation type="decimal" allowBlank="1" showInputMessage="1" showErrorMessage="1" error="No se permiten montos negativos. Corregir." sqref="N32:O127" xr:uid="{00000000-0002-0000-0200-000001000000}">
      <formula1>0</formula1>
      <formula2>180000000</formula2>
    </dataValidation>
    <dataValidation type="list" showInputMessage="1" showErrorMessage="1" sqref="G6:G7 F7" xr:uid="{00000000-0002-0000-0200-000002000000}">
      <formula1>Mes</formula1>
    </dataValidation>
  </dataValidations>
  <printOptions horizontalCentered="1"/>
  <pageMargins left="0.70866141732283472" right="0.70866141732283472" top="0.74803149606299213" bottom="0.74803149606299213" header="0.31496062992125984" footer="0.31496062992125984"/>
  <pageSetup scale="36"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83"/>
  <sheetViews>
    <sheetView showGridLines="0" topLeftCell="A2" zoomScale="85" zoomScaleNormal="85" workbookViewId="0">
      <selection activeCell="H27" sqref="H27"/>
    </sheetView>
  </sheetViews>
  <sheetFormatPr baseColWidth="10" defaultColWidth="5.7109375" defaultRowHeight="15" zeroHeight="1" x14ac:dyDescent="0.3"/>
  <cols>
    <col min="1" max="1" width="5" style="157" customWidth="1"/>
    <col min="2" max="2" width="7" style="7" customWidth="1"/>
    <col min="3" max="3" width="60.5703125" style="7" customWidth="1"/>
    <col min="4" max="5" width="19.5703125" style="7" customWidth="1"/>
    <col min="6" max="6" width="19.5703125" style="7" hidden="1" customWidth="1"/>
    <col min="7" max="12" width="19.5703125" style="7" customWidth="1"/>
    <col min="13" max="15" width="5.7109375" style="7" customWidth="1"/>
    <col min="16" max="16384" width="5.7109375" style="7"/>
  </cols>
  <sheetData>
    <row r="1" spans="1:14" s="9" customFormat="1" ht="24" x14ac:dyDescent="0.35">
      <c r="A1" s="154"/>
      <c r="B1" s="86" t="s">
        <v>0</v>
      </c>
      <c r="C1" s="86"/>
      <c r="D1" s="86"/>
      <c r="E1" s="86"/>
      <c r="F1" s="86"/>
      <c r="G1" s="86"/>
      <c r="H1" s="86"/>
      <c r="I1" s="86"/>
      <c r="J1" s="86"/>
      <c r="K1" s="86"/>
      <c r="L1" s="86"/>
    </row>
    <row r="2" spans="1:14" s="9" customFormat="1" ht="24.75" customHeight="1" x14ac:dyDescent="0.35">
      <c r="A2" s="154"/>
    </row>
    <row r="3" spans="1:14" s="9" customFormat="1" ht="21.75" customHeight="1" x14ac:dyDescent="0.35">
      <c r="A3" s="154"/>
      <c r="B3" s="155" t="s">
        <v>135</v>
      </c>
      <c r="C3" s="155"/>
      <c r="D3" s="155"/>
      <c r="E3" s="155"/>
      <c r="F3" s="155"/>
      <c r="G3" s="155"/>
      <c r="H3" s="155"/>
      <c r="I3" s="155"/>
      <c r="J3" s="155"/>
      <c r="K3" s="155"/>
      <c r="L3" s="155"/>
    </row>
    <row r="4" spans="1:14" s="9" customFormat="1" ht="23.25" customHeight="1" x14ac:dyDescent="0.35">
      <c r="A4" s="154"/>
      <c r="B4" s="11"/>
      <c r="C4" s="11"/>
      <c r="D4" s="11"/>
      <c r="E4" s="11"/>
      <c r="F4" s="11"/>
      <c r="G4" s="11"/>
      <c r="H4" s="11"/>
      <c r="I4" s="11"/>
      <c r="J4" s="11"/>
      <c r="K4" s="11"/>
      <c r="L4" s="11"/>
    </row>
    <row r="5" spans="1:14" s="9" customFormat="1" ht="23.25" customHeight="1" x14ac:dyDescent="0.35">
      <c r="A5" s="154"/>
      <c r="C5" s="6" t="s">
        <v>6</v>
      </c>
      <c r="D5" s="6" t="s">
        <v>8</v>
      </c>
      <c r="E5" s="6"/>
      <c r="G5" s="156" t="s">
        <v>16</v>
      </c>
      <c r="H5" s="155"/>
      <c r="I5" s="155"/>
      <c r="J5" s="155"/>
      <c r="K5" s="155"/>
      <c r="L5" s="155"/>
    </row>
    <row r="6" spans="1:14" s="9" customFormat="1" ht="23.25" customHeight="1" x14ac:dyDescent="0.35">
      <c r="A6" s="154"/>
      <c r="B6" s="3"/>
      <c r="C6" s="6" t="s">
        <v>7</v>
      </c>
      <c r="D6" s="6" t="s">
        <v>9</v>
      </c>
      <c r="E6" s="6"/>
      <c r="G6" s="361" t="s">
        <v>136</v>
      </c>
      <c r="H6" s="361"/>
      <c r="I6" s="361"/>
      <c r="J6" s="361"/>
      <c r="K6" s="361"/>
      <c r="L6" s="361"/>
    </row>
    <row r="7" spans="1:14" s="9" customFormat="1" ht="23.25" customHeight="1" x14ac:dyDescent="0.35">
      <c r="A7" s="154"/>
      <c r="B7" s="3"/>
      <c r="C7" s="15" t="s">
        <v>14</v>
      </c>
      <c r="D7" s="6"/>
      <c r="E7" s="6"/>
      <c r="G7" s="361"/>
      <c r="H7" s="361"/>
      <c r="I7" s="361"/>
      <c r="J7" s="361"/>
      <c r="K7" s="361"/>
      <c r="L7" s="361"/>
    </row>
    <row r="8" spans="1:14" ht="18.75" x14ac:dyDescent="0.35">
      <c r="B8" s="19"/>
      <c r="C8" s="19"/>
      <c r="D8" s="19"/>
      <c r="E8" s="19"/>
      <c r="G8" s="361"/>
      <c r="H8" s="361"/>
      <c r="I8" s="361"/>
      <c r="J8" s="361"/>
      <c r="K8" s="361"/>
      <c r="L8" s="361"/>
      <c r="M8" s="93"/>
      <c r="N8" s="93"/>
    </row>
    <row r="9" spans="1:14" x14ac:dyDescent="0.3">
      <c r="C9" s="158"/>
    </row>
    <row r="10" spans="1:14" ht="23.25" customHeight="1" x14ac:dyDescent="0.3">
      <c r="B10" s="159" t="s">
        <v>137</v>
      </c>
      <c r="C10" s="160"/>
      <c r="D10" s="161"/>
      <c r="E10" s="161"/>
      <c r="F10" s="161"/>
      <c r="G10" s="161"/>
      <c r="H10" s="161"/>
      <c r="I10" s="161"/>
    </row>
    <row r="11" spans="1:14" x14ac:dyDescent="0.3"/>
    <row r="12" spans="1:14" ht="42.75" customHeight="1" x14ac:dyDescent="0.3">
      <c r="A12" s="162" t="s">
        <v>138</v>
      </c>
      <c r="B12" s="163" t="s">
        <v>139</v>
      </c>
      <c r="C12" s="163" t="s">
        <v>140</v>
      </c>
      <c r="D12" s="164" t="s">
        <v>55</v>
      </c>
      <c r="E12" s="165"/>
      <c r="F12" s="166"/>
      <c r="G12" s="164" t="s">
        <v>141</v>
      </c>
      <c r="H12" s="163" t="s">
        <v>142</v>
      </c>
      <c r="I12" s="167" t="s">
        <v>143</v>
      </c>
      <c r="J12" s="62"/>
      <c r="K12" s="62"/>
      <c r="L12" s="62"/>
      <c r="M12" s="62"/>
    </row>
    <row r="13" spans="1:14" ht="15" hidden="1" customHeight="1" x14ac:dyDescent="0.3">
      <c r="A13" s="168"/>
      <c r="B13" s="169"/>
      <c r="C13" s="170"/>
      <c r="D13" s="171" t="s">
        <v>64</v>
      </c>
      <c r="E13" s="172"/>
      <c r="F13" s="173"/>
      <c r="G13" s="174">
        <v>0</v>
      </c>
      <c r="H13" s="175"/>
      <c r="I13" s="176">
        <f t="shared" ref="I13:I39" si="0">+IFERROR(H13/G13,0)</f>
        <v>0</v>
      </c>
      <c r="J13" s="62"/>
      <c r="K13" s="62"/>
      <c r="L13" s="177">
        <v>5000</v>
      </c>
      <c r="M13" s="62"/>
    </row>
    <row r="14" spans="1:14" x14ac:dyDescent="0.3">
      <c r="A14" s="168"/>
      <c r="B14" s="169">
        <v>119</v>
      </c>
      <c r="C14" s="170" t="s">
        <v>144</v>
      </c>
      <c r="D14" s="171" t="s">
        <v>65</v>
      </c>
      <c r="E14" s="172"/>
      <c r="F14" s="173"/>
      <c r="G14" s="174">
        <v>45</v>
      </c>
      <c r="H14" s="175">
        <v>17</v>
      </c>
      <c r="I14" s="176">
        <f t="shared" si="0"/>
        <v>0.37777777777777777</v>
      </c>
      <c r="J14" s="62"/>
      <c r="K14" s="62"/>
      <c r="L14" s="177">
        <v>5000</v>
      </c>
      <c r="M14" s="62"/>
    </row>
    <row r="15" spans="1:14" ht="30.75" customHeight="1" x14ac:dyDescent="0.3">
      <c r="A15" s="168"/>
      <c r="B15" s="169">
        <v>121</v>
      </c>
      <c r="C15" s="170" t="s">
        <v>145</v>
      </c>
      <c r="D15" s="171" t="s">
        <v>65</v>
      </c>
      <c r="E15" s="172"/>
      <c r="F15" s="173"/>
      <c r="G15" s="174">
        <v>15</v>
      </c>
      <c r="H15" s="175">
        <v>13</v>
      </c>
      <c r="I15" s="176">
        <f t="shared" si="0"/>
        <v>0.8666666666666667</v>
      </c>
      <c r="J15" s="62"/>
      <c r="K15" s="62"/>
      <c r="L15" s="177"/>
      <c r="M15" s="62"/>
    </row>
    <row r="16" spans="1:14" ht="15" hidden="1" customHeight="1" x14ac:dyDescent="0.3">
      <c r="A16" s="168"/>
      <c r="B16" s="169"/>
      <c r="C16" s="170"/>
      <c r="D16" s="171" t="s">
        <v>65</v>
      </c>
      <c r="E16" s="172"/>
      <c r="F16" s="173"/>
      <c r="G16" s="174">
        <v>0</v>
      </c>
      <c r="H16" s="175"/>
      <c r="I16" s="176">
        <f t="shared" si="0"/>
        <v>0</v>
      </c>
      <c r="J16" s="62"/>
      <c r="K16" s="62"/>
      <c r="L16" s="177"/>
      <c r="M16" s="62"/>
    </row>
    <row r="17" spans="1:13" ht="15" hidden="1" customHeight="1" x14ac:dyDescent="0.3">
      <c r="A17" s="168"/>
      <c r="B17" s="169"/>
      <c r="C17" s="170"/>
      <c r="D17" s="171" t="s">
        <v>65</v>
      </c>
      <c r="E17" s="172"/>
      <c r="F17" s="173"/>
      <c r="G17" s="174">
        <v>0</v>
      </c>
      <c r="H17" s="175"/>
      <c r="I17" s="176">
        <f t="shared" si="0"/>
        <v>0</v>
      </c>
      <c r="J17" s="62"/>
      <c r="K17" s="62"/>
      <c r="L17" s="177"/>
      <c r="M17" s="62"/>
    </row>
    <row r="18" spans="1:13" ht="15" hidden="1" customHeight="1" x14ac:dyDescent="0.3">
      <c r="A18" s="168"/>
      <c r="B18" s="169"/>
      <c r="C18" s="170"/>
      <c r="D18" s="171" t="s">
        <v>65</v>
      </c>
      <c r="E18" s="172"/>
      <c r="F18" s="173"/>
      <c r="G18" s="174">
        <v>0</v>
      </c>
      <c r="H18" s="175"/>
      <c r="I18" s="176">
        <f t="shared" si="0"/>
        <v>0</v>
      </c>
      <c r="J18" s="62"/>
      <c r="K18" s="62"/>
      <c r="L18" s="177"/>
      <c r="M18" s="62"/>
    </row>
    <row r="19" spans="1:13" ht="27" x14ac:dyDescent="0.3">
      <c r="A19" s="168"/>
      <c r="B19" s="169">
        <v>123</v>
      </c>
      <c r="C19" s="178" t="s">
        <v>146</v>
      </c>
      <c r="D19" s="171" t="s">
        <v>66</v>
      </c>
      <c r="E19" s="172"/>
      <c r="F19" s="173"/>
      <c r="G19" s="174">
        <v>76</v>
      </c>
      <c r="H19" s="175">
        <v>52</v>
      </c>
      <c r="I19" s="176">
        <f t="shared" si="0"/>
        <v>0.68421052631578949</v>
      </c>
      <c r="J19" s="62"/>
      <c r="K19" s="62"/>
      <c r="L19" s="177"/>
      <c r="M19" s="62"/>
    </row>
    <row r="20" spans="1:13" hidden="1" x14ac:dyDescent="0.3">
      <c r="A20" s="168"/>
      <c r="B20" s="169"/>
      <c r="C20" s="170"/>
      <c r="D20" s="171" t="s">
        <v>66</v>
      </c>
      <c r="E20" s="172"/>
      <c r="F20" s="173"/>
      <c r="G20" s="174">
        <v>0</v>
      </c>
      <c r="H20" s="175"/>
      <c r="I20" s="176">
        <f t="shared" si="0"/>
        <v>0</v>
      </c>
      <c r="J20" s="62"/>
      <c r="K20" s="62"/>
      <c r="L20" s="177">
        <v>5000</v>
      </c>
      <c r="M20" s="62"/>
    </row>
    <row r="21" spans="1:13" ht="15" hidden="1" customHeight="1" x14ac:dyDescent="0.3">
      <c r="A21" s="168"/>
      <c r="B21" s="169"/>
      <c r="C21" s="170"/>
      <c r="D21" s="171" t="s">
        <v>66</v>
      </c>
      <c r="E21" s="172"/>
      <c r="F21" s="173"/>
      <c r="G21" s="174">
        <v>0</v>
      </c>
      <c r="H21" s="175"/>
      <c r="I21" s="176">
        <f t="shared" si="0"/>
        <v>0</v>
      </c>
      <c r="J21" s="62"/>
      <c r="K21" s="62"/>
      <c r="L21" s="177">
        <v>5000</v>
      </c>
      <c r="M21" s="62"/>
    </row>
    <row r="22" spans="1:13" x14ac:dyDescent="0.3">
      <c r="A22" s="168"/>
      <c r="B22" s="169">
        <v>117</v>
      </c>
      <c r="C22" s="170" t="s">
        <v>147</v>
      </c>
      <c r="D22" s="171" t="s">
        <v>61</v>
      </c>
      <c r="E22" s="172"/>
      <c r="F22" s="173"/>
      <c r="G22" s="174">
        <v>118</v>
      </c>
      <c r="H22" s="175">
        <v>94</v>
      </c>
      <c r="I22" s="176">
        <f t="shared" si="0"/>
        <v>0.79661016949152541</v>
      </c>
      <c r="J22" s="62"/>
      <c r="K22" s="62"/>
      <c r="L22" s="177">
        <v>5000</v>
      </c>
      <c r="M22" s="62"/>
    </row>
    <row r="23" spans="1:13" x14ac:dyDescent="0.3">
      <c r="A23" s="168"/>
      <c r="B23" s="169">
        <v>118</v>
      </c>
      <c r="C23" s="170" t="s">
        <v>148</v>
      </c>
      <c r="D23" s="171" t="s">
        <v>61</v>
      </c>
      <c r="E23" s="172"/>
      <c r="F23" s="173"/>
      <c r="G23" s="174">
        <v>0</v>
      </c>
      <c r="H23" s="175">
        <v>0</v>
      </c>
      <c r="I23" s="176">
        <f t="shared" si="0"/>
        <v>0</v>
      </c>
      <c r="J23" s="62"/>
      <c r="K23" s="62"/>
      <c r="L23" s="177">
        <v>6000</v>
      </c>
      <c r="M23" s="62"/>
    </row>
    <row r="24" spans="1:13" ht="27" x14ac:dyDescent="0.3">
      <c r="A24" s="168"/>
      <c r="B24" s="169">
        <v>122</v>
      </c>
      <c r="C24" s="178" t="s">
        <v>149</v>
      </c>
      <c r="D24" s="171" t="s">
        <v>61</v>
      </c>
      <c r="E24" s="172"/>
      <c r="F24" s="173"/>
      <c r="G24" s="174">
        <v>16</v>
      </c>
      <c r="H24" s="175">
        <v>12</v>
      </c>
      <c r="I24" s="176">
        <f t="shared" si="0"/>
        <v>0.75</v>
      </c>
      <c r="J24" s="62"/>
      <c r="K24" s="62"/>
      <c r="L24" s="177">
        <v>5000</v>
      </c>
      <c r="M24" s="62"/>
    </row>
    <row r="25" spans="1:13" hidden="1" x14ac:dyDescent="0.3">
      <c r="A25" s="168"/>
      <c r="B25" s="169"/>
      <c r="C25" s="170"/>
      <c r="D25" s="171" t="s">
        <v>61</v>
      </c>
      <c r="E25" s="172"/>
      <c r="F25" s="173"/>
      <c r="G25" s="174">
        <v>0</v>
      </c>
      <c r="H25" s="175"/>
      <c r="I25" s="176">
        <f t="shared" si="0"/>
        <v>0</v>
      </c>
      <c r="J25" s="62"/>
      <c r="K25" s="62"/>
      <c r="L25" s="179">
        <v>4500</v>
      </c>
      <c r="M25" s="62"/>
    </row>
    <row r="26" spans="1:13" x14ac:dyDescent="0.3">
      <c r="A26" s="168"/>
      <c r="B26" s="169">
        <v>120</v>
      </c>
      <c r="C26" s="170" t="s">
        <v>150</v>
      </c>
      <c r="D26" s="171" t="s">
        <v>64</v>
      </c>
      <c r="E26" s="172"/>
      <c r="F26" s="173"/>
      <c r="G26" s="174">
        <v>11</v>
      </c>
      <c r="H26" s="175">
        <v>10</v>
      </c>
      <c r="I26" s="176">
        <f t="shared" si="0"/>
        <v>0.90909090909090906</v>
      </c>
      <c r="J26" s="62"/>
      <c r="K26" s="62"/>
      <c r="L26" s="179">
        <v>2800</v>
      </c>
      <c r="M26" s="62"/>
    </row>
    <row r="27" spans="1:13" ht="54" x14ac:dyDescent="0.3">
      <c r="A27" s="168"/>
      <c r="B27" s="169">
        <v>124</v>
      </c>
      <c r="C27" s="178" t="s">
        <v>151</v>
      </c>
      <c r="D27" s="171" t="s">
        <v>64</v>
      </c>
      <c r="E27" s="172"/>
      <c r="F27" s="173"/>
      <c r="G27" s="174">
        <v>0</v>
      </c>
      <c r="H27" s="175">
        <v>0</v>
      </c>
      <c r="I27" s="176">
        <f t="shared" si="0"/>
        <v>0</v>
      </c>
      <c r="J27" s="62"/>
      <c r="K27" s="62"/>
      <c r="L27" s="179">
        <v>2800</v>
      </c>
      <c r="M27" s="62"/>
    </row>
    <row r="28" spans="1:13" ht="15" hidden="1" customHeight="1" x14ac:dyDescent="0.3">
      <c r="A28" s="168"/>
      <c r="B28" s="169"/>
      <c r="C28" s="170"/>
      <c r="D28" s="171" t="s">
        <v>65</v>
      </c>
      <c r="E28" s="172"/>
      <c r="F28" s="173"/>
      <c r="G28" s="174">
        <v>0</v>
      </c>
      <c r="H28" s="175"/>
      <c r="I28" s="176">
        <f t="shared" si="0"/>
        <v>0</v>
      </c>
      <c r="J28" s="62"/>
      <c r="K28" s="62"/>
      <c r="L28" s="179">
        <v>5000</v>
      </c>
      <c r="M28" s="62"/>
    </row>
    <row r="29" spans="1:13" ht="15" hidden="1" customHeight="1" x14ac:dyDescent="0.3">
      <c r="A29" s="168"/>
      <c r="B29" s="169"/>
      <c r="C29" s="170"/>
      <c r="D29" s="171" t="s">
        <v>65</v>
      </c>
      <c r="E29" s="172"/>
      <c r="F29" s="173"/>
      <c r="G29" s="174">
        <v>0</v>
      </c>
      <c r="H29" s="175"/>
      <c r="I29" s="176">
        <f t="shared" si="0"/>
        <v>0</v>
      </c>
      <c r="J29" s="62"/>
      <c r="K29" s="62"/>
      <c r="L29" s="179">
        <v>5000</v>
      </c>
      <c r="M29" s="62"/>
    </row>
    <row r="30" spans="1:13" ht="15" hidden="1" customHeight="1" x14ac:dyDescent="0.3">
      <c r="A30" s="168"/>
      <c r="B30" s="169"/>
      <c r="C30" s="170"/>
      <c r="D30" s="171"/>
      <c r="E30" s="172"/>
      <c r="F30" s="173"/>
      <c r="G30" s="174">
        <v>0</v>
      </c>
      <c r="H30" s="175"/>
      <c r="I30" s="176">
        <f t="shared" si="0"/>
        <v>0</v>
      </c>
      <c r="J30" s="62"/>
      <c r="K30" s="62"/>
      <c r="L30" s="179">
        <v>500</v>
      </c>
      <c r="M30" s="62"/>
    </row>
    <row r="31" spans="1:13" ht="15" hidden="1" customHeight="1" x14ac:dyDescent="0.3">
      <c r="A31" s="168"/>
      <c r="B31" s="169"/>
      <c r="C31" s="170"/>
      <c r="D31" s="171"/>
      <c r="E31" s="172"/>
      <c r="F31" s="173"/>
      <c r="G31" s="174">
        <v>0</v>
      </c>
      <c r="H31" s="175"/>
      <c r="I31" s="176">
        <f t="shared" si="0"/>
        <v>0</v>
      </c>
      <c r="J31" s="62"/>
      <c r="K31" s="62"/>
      <c r="L31" s="179">
        <v>5000</v>
      </c>
      <c r="M31" s="62"/>
    </row>
    <row r="32" spans="1:13" ht="15" hidden="1" customHeight="1" x14ac:dyDescent="0.3">
      <c r="A32" s="168"/>
      <c r="B32" s="169"/>
      <c r="C32" s="170"/>
      <c r="D32" s="171"/>
      <c r="E32" s="172"/>
      <c r="F32" s="173"/>
      <c r="G32" s="174">
        <v>0</v>
      </c>
      <c r="H32" s="175"/>
      <c r="I32" s="176"/>
      <c r="J32" s="62"/>
      <c r="K32" s="62"/>
      <c r="L32" s="179"/>
      <c r="M32" s="62"/>
    </row>
    <row r="33" spans="1:13" ht="15" hidden="1" customHeight="1" x14ac:dyDescent="0.3">
      <c r="A33" s="168"/>
      <c r="B33" s="169"/>
      <c r="C33" s="170"/>
      <c r="D33" s="171"/>
      <c r="E33" s="172"/>
      <c r="F33" s="173"/>
      <c r="G33" s="174">
        <v>0</v>
      </c>
      <c r="H33" s="175"/>
      <c r="I33" s="176"/>
      <c r="J33" s="62"/>
      <c r="K33" s="62"/>
      <c r="L33" s="179"/>
      <c r="M33" s="62"/>
    </row>
    <row r="34" spans="1:13" ht="15" hidden="1" customHeight="1" x14ac:dyDescent="0.3">
      <c r="A34" s="168"/>
      <c r="B34" s="169"/>
      <c r="C34" s="170"/>
      <c r="D34" s="171"/>
      <c r="E34" s="172"/>
      <c r="F34" s="173"/>
      <c r="G34" s="174">
        <v>0</v>
      </c>
      <c r="H34" s="175"/>
      <c r="I34" s="176">
        <f t="shared" si="0"/>
        <v>0</v>
      </c>
      <c r="J34" s="62"/>
      <c r="K34" s="62"/>
      <c r="L34" s="179">
        <v>5000</v>
      </c>
      <c r="M34" s="62"/>
    </row>
    <row r="35" spans="1:13" ht="15" hidden="1" customHeight="1" x14ac:dyDescent="0.3">
      <c r="A35" s="168"/>
      <c r="B35" s="169"/>
      <c r="C35" s="170"/>
      <c r="D35" s="171"/>
      <c r="E35" s="172"/>
      <c r="F35" s="173"/>
      <c r="G35" s="174">
        <v>0</v>
      </c>
      <c r="H35" s="175"/>
      <c r="I35" s="176">
        <f t="shared" si="0"/>
        <v>0</v>
      </c>
      <c r="J35" s="62"/>
      <c r="K35" s="62"/>
      <c r="L35" s="179"/>
      <c r="M35" s="62"/>
    </row>
    <row r="36" spans="1:13" ht="15" hidden="1" customHeight="1" x14ac:dyDescent="0.3">
      <c r="A36" s="168"/>
      <c r="B36" s="169"/>
      <c r="C36" s="170"/>
      <c r="D36" s="171"/>
      <c r="E36" s="172"/>
      <c r="F36" s="173"/>
      <c r="G36" s="174">
        <v>0</v>
      </c>
      <c r="H36" s="175"/>
      <c r="I36" s="176">
        <f t="shared" si="0"/>
        <v>0</v>
      </c>
      <c r="J36" s="62"/>
      <c r="K36" s="62"/>
      <c r="L36" s="179"/>
      <c r="M36" s="62"/>
    </row>
    <row r="37" spans="1:13" ht="15" hidden="1" customHeight="1" x14ac:dyDescent="0.3">
      <c r="A37" s="168"/>
      <c r="B37" s="169"/>
      <c r="C37" s="170"/>
      <c r="D37" s="171"/>
      <c r="E37" s="172"/>
      <c r="F37" s="173"/>
      <c r="G37" s="174">
        <v>0</v>
      </c>
      <c r="H37" s="175"/>
      <c r="I37" s="176">
        <f t="shared" si="0"/>
        <v>0</v>
      </c>
      <c r="J37" s="62"/>
      <c r="K37" s="62"/>
      <c r="L37" s="179"/>
      <c r="M37" s="62"/>
    </row>
    <row r="38" spans="1:13" ht="15" hidden="1" customHeight="1" x14ac:dyDescent="0.3">
      <c r="A38" s="168"/>
      <c r="B38" s="180"/>
      <c r="C38" s="181"/>
      <c r="D38" s="182"/>
      <c r="E38" s="183"/>
      <c r="F38" s="184"/>
      <c r="G38" s="185">
        <v>0</v>
      </c>
      <c r="H38" s="186"/>
      <c r="I38" s="187">
        <f t="shared" si="0"/>
        <v>0</v>
      </c>
      <c r="J38" s="62"/>
      <c r="K38" s="62"/>
      <c r="L38" s="179">
        <v>5000</v>
      </c>
      <c r="M38" s="62"/>
    </row>
    <row r="39" spans="1:13" x14ac:dyDescent="0.3">
      <c r="A39" s="188"/>
      <c r="B39" s="189"/>
      <c r="C39" s="190"/>
      <c r="D39" s="191"/>
      <c r="E39" s="191"/>
      <c r="F39" s="191"/>
      <c r="G39" s="192">
        <f>SUM(G13:G38)</f>
        <v>281</v>
      </c>
      <c r="H39" s="192">
        <f>SUM(H13:H38)</f>
        <v>198</v>
      </c>
      <c r="I39" s="193">
        <f t="shared" si="0"/>
        <v>0.70462633451957291</v>
      </c>
      <c r="J39" s="62"/>
      <c r="K39" s="62"/>
      <c r="L39" s="62"/>
      <c r="M39" s="62"/>
    </row>
    <row r="40" spans="1:13" x14ac:dyDescent="0.3">
      <c r="C40" s="194"/>
      <c r="D40" s="194"/>
      <c r="E40" s="194"/>
      <c r="F40" s="194"/>
      <c r="G40" s="194"/>
      <c r="H40" s="194"/>
      <c r="I40" s="194"/>
      <c r="J40" s="194"/>
      <c r="K40" s="194"/>
    </row>
    <row r="41" spans="1:13" ht="15.75" x14ac:dyDescent="0.3">
      <c r="C41" s="195"/>
      <c r="D41" s="195"/>
      <c r="E41" s="195"/>
      <c r="F41" s="195"/>
      <c r="G41" s="195"/>
      <c r="H41" s="195"/>
      <c r="I41" s="195"/>
      <c r="J41" s="195"/>
      <c r="K41" s="195"/>
      <c r="L41" s="157"/>
    </row>
    <row r="42" spans="1:13" x14ac:dyDescent="0.3"/>
    <row r="43" spans="1:13" ht="20.25" customHeight="1" x14ac:dyDescent="0.3">
      <c r="B43" s="155" t="s">
        <v>152</v>
      </c>
      <c r="C43" s="155"/>
      <c r="D43" s="155"/>
      <c r="E43" s="155"/>
      <c r="F43" s="155"/>
      <c r="G43" s="155"/>
      <c r="H43" s="155"/>
      <c r="I43" s="155"/>
      <c r="J43" s="155"/>
      <c r="K43" s="155"/>
      <c r="L43" s="155"/>
    </row>
    <row r="44" spans="1:13" x14ac:dyDescent="0.3"/>
    <row r="45" spans="1:13" ht="24" x14ac:dyDescent="0.3">
      <c r="B45" s="156"/>
      <c r="C45" s="156" t="s">
        <v>16</v>
      </c>
      <c r="D45" s="155"/>
      <c r="E45" s="155"/>
      <c r="F45" s="155"/>
      <c r="G45" s="155"/>
      <c r="H45" s="155"/>
      <c r="I45" s="155"/>
      <c r="J45" s="155"/>
      <c r="K45" s="155"/>
      <c r="L45" s="155"/>
    </row>
    <row r="46" spans="1:13" ht="15" customHeight="1" x14ac:dyDescent="0.3">
      <c r="B46" s="362" t="s">
        <v>153</v>
      </c>
      <c r="C46" s="363"/>
      <c r="D46" s="363"/>
      <c r="E46" s="363"/>
      <c r="F46" s="363"/>
      <c r="G46" s="363"/>
      <c r="H46" s="363"/>
      <c r="I46" s="363"/>
      <c r="J46" s="363"/>
      <c r="K46" s="363"/>
      <c r="L46" s="363"/>
    </row>
    <row r="47" spans="1:13" ht="15" customHeight="1" x14ac:dyDescent="0.3">
      <c r="B47" s="363"/>
      <c r="C47" s="363"/>
      <c r="D47" s="363"/>
      <c r="E47" s="363"/>
      <c r="F47" s="363"/>
      <c r="G47" s="363"/>
      <c r="H47" s="363"/>
      <c r="I47" s="363"/>
      <c r="J47" s="363"/>
      <c r="K47" s="363"/>
      <c r="L47" s="363"/>
    </row>
    <row r="48" spans="1:13" ht="15" customHeight="1" x14ac:dyDescent="0.3">
      <c r="B48" s="363"/>
      <c r="C48" s="363"/>
      <c r="D48" s="363"/>
      <c r="E48" s="363"/>
      <c r="F48" s="363"/>
      <c r="G48" s="363"/>
      <c r="H48" s="363"/>
      <c r="I48" s="363"/>
      <c r="J48" s="363"/>
      <c r="K48" s="363"/>
      <c r="L48" s="363"/>
    </row>
    <row r="49" spans="1:13" ht="15" customHeight="1" x14ac:dyDescent="0.3">
      <c r="B49" s="363"/>
      <c r="C49" s="363"/>
      <c r="D49" s="363"/>
      <c r="E49" s="363"/>
      <c r="F49" s="363"/>
      <c r="G49" s="363"/>
      <c r="H49" s="363"/>
      <c r="I49" s="363"/>
      <c r="J49" s="363"/>
      <c r="K49" s="363"/>
      <c r="L49" s="363"/>
    </row>
    <row r="50" spans="1:13" ht="15" customHeight="1" x14ac:dyDescent="0.3">
      <c r="B50" s="363"/>
      <c r="C50" s="363"/>
      <c r="D50" s="363"/>
      <c r="E50" s="363"/>
      <c r="F50" s="363"/>
      <c r="G50" s="363"/>
      <c r="H50" s="363"/>
      <c r="I50" s="363"/>
      <c r="J50" s="363"/>
      <c r="K50" s="363"/>
      <c r="L50" s="363"/>
    </row>
    <row r="51" spans="1:13" ht="15" customHeight="1" x14ac:dyDescent="0.3">
      <c r="B51" s="363"/>
      <c r="C51" s="363"/>
      <c r="D51" s="363"/>
      <c r="E51" s="363"/>
      <c r="F51" s="363"/>
      <c r="G51" s="363"/>
      <c r="H51" s="363"/>
      <c r="I51" s="363"/>
      <c r="J51" s="363"/>
      <c r="K51" s="363"/>
      <c r="L51" s="363"/>
    </row>
    <row r="52" spans="1:13" ht="18" x14ac:dyDescent="0.3">
      <c r="B52" s="196"/>
      <c r="C52" s="197"/>
      <c r="D52" s="197"/>
      <c r="E52" s="197"/>
      <c r="F52" s="197"/>
      <c r="G52" s="197"/>
      <c r="H52" s="197"/>
      <c r="I52" s="197"/>
      <c r="J52" s="197"/>
      <c r="K52" s="197"/>
      <c r="L52" s="197"/>
    </row>
    <row r="53" spans="1:13" ht="15.75" customHeight="1" x14ac:dyDescent="0.3">
      <c r="B53" s="196"/>
      <c r="C53" s="196"/>
      <c r="D53" s="196"/>
      <c r="E53" s="196"/>
      <c r="F53" s="196"/>
      <c r="G53" s="196"/>
      <c r="H53" s="196"/>
      <c r="I53" s="196"/>
      <c r="J53" s="196"/>
      <c r="K53" s="196"/>
      <c r="L53" s="196"/>
    </row>
    <row r="54" spans="1:13" ht="32.25" customHeight="1" x14ac:dyDescent="0.3">
      <c r="C54" s="364" t="s">
        <v>57</v>
      </c>
      <c r="D54" s="198" t="s">
        <v>39</v>
      </c>
      <c r="E54" s="198"/>
      <c r="F54" s="198"/>
      <c r="G54" s="198"/>
      <c r="H54" s="199" t="s">
        <v>40</v>
      </c>
      <c r="I54" s="198"/>
      <c r="J54" s="200"/>
      <c r="K54" s="366" t="s">
        <v>41</v>
      </c>
      <c r="L54" s="366" t="s">
        <v>154</v>
      </c>
    </row>
    <row r="55" spans="1:13" s="52" customFormat="1" ht="54" x14ac:dyDescent="0.3">
      <c r="A55" s="201"/>
      <c r="B55" s="7"/>
      <c r="C55" s="365"/>
      <c r="D55" s="202" t="s">
        <v>44</v>
      </c>
      <c r="E55" s="202" t="s">
        <v>45</v>
      </c>
      <c r="F55" s="202" t="s">
        <v>155</v>
      </c>
      <c r="G55" s="202" t="s">
        <v>46</v>
      </c>
      <c r="H55" s="203" t="s">
        <v>58</v>
      </c>
      <c r="I55" s="203" t="s">
        <v>59</v>
      </c>
      <c r="J55" s="204" t="s">
        <v>60</v>
      </c>
      <c r="K55" s="367"/>
      <c r="L55" s="367"/>
    </row>
    <row r="56" spans="1:13" ht="36" x14ac:dyDescent="0.3">
      <c r="B56" s="52"/>
      <c r="C56" s="205" t="s">
        <v>156</v>
      </c>
      <c r="D56" s="206" t="s">
        <v>39</v>
      </c>
      <c r="E56" s="206"/>
      <c r="F56" s="207"/>
      <c r="G56" s="206">
        <f>+F56+J56</f>
        <v>0</v>
      </c>
      <c r="H56" s="206" t="s">
        <v>40</v>
      </c>
      <c r="I56" s="208">
        <v>0</v>
      </c>
      <c r="J56" s="208">
        <v>0</v>
      </c>
      <c r="K56" s="209">
        <f>+IFERROR((F56+J56)/D56,0)</f>
        <v>0</v>
      </c>
      <c r="L56" s="206">
        <f>+E56-F56-J56</f>
        <v>0</v>
      </c>
    </row>
    <row r="57" spans="1:13" x14ac:dyDescent="0.3">
      <c r="K57" s="210"/>
    </row>
    <row r="58" spans="1:13" x14ac:dyDescent="0.3">
      <c r="C58" s="62"/>
      <c r="D58" s="62"/>
      <c r="E58" s="62"/>
      <c r="F58" s="62"/>
      <c r="G58" s="62"/>
      <c r="H58" s="62"/>
      <c r="I58" s="62"/>
      <c r="J58" s="62"/>
      <c r="K58" s="211"/>
      <c r="L58" s="62"/>
    </row>
    <row r="59" spans="1:13" x14ac:dyDescent="0.3">
      <c r="C59" s="62"/>
      <c r="D59" s="62"/>
      <c r="E59" s="62"/>
      <c r="F59" s="62"/>
      <c r="G59" s="62"/>
      <c r="H59" s="62"/>
      <c r="I59" s="62"/>
      <c r="J59" s="62"/>
      <c r="K59" s="211"/>
      <c r="L59" s="62"/>
    </row>
    <row r="60" spans="1:13" ht="21" customHeight="1" x14ac:dyDescent="0.3">
      <c r="B60" s="212" t="s">
        <v>157</v>
      </c>
      <c r="C60" s="213"/>
      <c r="D60" s="213"/>
      <c r="E60" s="213"/>
      <c r="F60" s="213"/>
      <c r="G60" s="213"/>
      <c r="H60" s="213"/>
      <c r="I60" s="213"/>
      <c r="J60" s="213"/>
      <c r="K60" s="213"/>
      <c r="L60" s="214"/>
    </row>
    <row r="61" spans="1:13" ht="26.25" customHeight="1" x14ac:dyDescent="0.3">
      <c r="B61" s="215">
        <v>1</v>
      </c>
      <c r="C61" s="358"/>
      <c r="D61" s="359"/>
      <c r="E61" s="359"/>
      <c r="F61" s="359"/>
      <c r="G61" s="359"/>
      <c r="H61" s="359"/>
      <c r="I61" s="359"/>
      <c r="J61" s="359"/>
      <c r="K61" s="359"/>
      <c r="L61" s="360"/>
      <c r="M61" s="40"/>
    </row>
    <row r="62" spans="1:13" ht="26.25" customHeight="1" x14ac:dyDescent="0.3">
      <c r="B62" s="216">
        <v>2</v>
      </c>
      <c r="C62" s="358"/>
      <c r="D62" s="359"/>
      <c r="E62" s="359"/>
      <c r="F62" s="359"/>
      <c r="G62" s="359"/>
      <c r="H62" s="359"/>
      <c r="I62" s="359"/>
      <c r="J62" s="359"/>
      <c r="K62" s="359"/>
      <c r="L62" s="360"/>
      <c r="M62" s="40"/>
    </row>
    <row r="63" spans="1:13" ht="26.25" customHeight="1" x14ac:dyDescent="0.3">
      <c r="B63" s="216">
        <v>3</v>
      </c>
      <c r="C63" s="358"/>
      <c r="D63" s="359"/>
      <c r="E63" s="359"/>
      <c r="F63" s="359"/>
      <c r="G63" s="359"/>
      <c r="H63" s="359"/>
      <c r="I63" s="359"/>
      <c r="J63" s="359"/>
      <c r="K63" s="359"/>
      <c r="L63" s="360"/>
      <c r="M63" s="40"/>
    </row>
    <row r="64" spans="1:13" ht="26.25" customHeight="1" x14ac:dyDescent="0.3">
      <c r="B64" s="216">
        <v>4</v>
      </c>
      <c r="C64" s="358"/>
      <c r="D64" s="359"/>
      <c r="E64" s="359"/>
      <c r="F64" s="359"/>
      <c r="G64" s="359"/>
      <c r="H64" s="359"/>
      <c r="I64" s="359"/>
      <c r="J64" s="359"/>
      <c r="K64" s="359"/>
      <c r="L64" s="360"/>
      <c r="M64" s="40"/>
    </row>
    <row r="65" spans="2:14" ht="26.25" customHeight="1" x14ac:dyDescent="0.3">
      <c r="B65" s="216">
        <v>5</v>
      </c>
      <c r="C65" s="358"/>
      <c r="D65" s="359"/>
      <c r="E65" s="359"/>
      <c r="F65" s="359"/>
      <c r="G65" s="359"/>
      <c r="H65" s="359"/>
      <c r="I65" s="359"/>
      <c r="J65" s="359"/>
      <c r="K65" s="359"/>
      <c r="L65" s="360"/>
      <c r="M65" s="40"/>
    </row>
    <row r="66" spans="2:14" x14ac:dyDescent="0.3"/>
    <row r="67" spans="2:14" x14ac:dyDescent="0.3"/>
    <row r="68" spans="2:14" x14ac:dyDescent="0.3"/>
    <row r="69" spans="2:14" x14ac:dyDescent="0.3"/>
    <row r="70" spans="2:14" ht="18" x14ac:dyDescent="0.35">
      <c r="H70" s="78" t="s">
        <v>134</v>
      </c>
      <c r="I70" s="78"/>
      <c r="J70" s="78"/>
      <c r="K70" s="78"/>
      <c r="L70" s="40"/>
      <c r="M70" s="40"/>
      <c r="N70" s="77"/>
    </row>
    <row r="71" spans="2:14" ht="18" x14ac:dyDescent="0.35">
      <c r="H71" s="81"/>
      <c r="I71" s="81"/>
      <c r="J71" s="81"/>
      <c r="K71" s="81"/>
      <c r="L71" s="40"/>
      <c r="M71" s="40"/>
    </row>
    <row r="72" spans="2:14" ht="18" x14ac:dyDescent="0.35">
      <c r="G72" s="9"/>
      <c r="H72" s="81"/>
      <c r="I72" s="81"/>
      <c r="J72" s="81"/>
      <c r="K72" s="81"/>
      <c r="L72" s="40"/>
      <c r="M72" s="40"/>
    </row>
    <row r="73" spans="2:14" ht="18" x14ac:dyDescent="0.35">
      <c r="G73" s="9"/>
      <c r="H73" s="81"/>
      <c r="I73" s="81"/>
      <c r="J73" s="81"/>
      <c r="K73" s="81"/>
      <c r="L73" s="40"/>
      <c r="M73" s="40"/>
    </row>
    <row r="74" spans="2:14" ht="18" x14ac:dyDescent="0.35">
      <c r="G74" s="9"/>
      <c r="H74" s="82" t="s">
        <v>33</v>
      </c>
      <c r="I74" s="82"/>
      <c r="J74" s="82"/>
      <c r="K74" s="82"/>
      <c r="L74" s="40"/>
      <c r="M74" s="40"/>
    </row>
    <row r="75" spans="2:14" x14ac:dyDescent="0.3">
      <c r="H75" s="62"/>
      <c r="I75" s="62"/>
      <c r="J75" s="62"/>
      <c r="K75" s="62"/>
      <c r="L75" s="40"/>
      <c r="M75" s="40"/>
    </row>
    <row r="76" spans="2:14" x14ac:dyDescent="0.3">
      <c r="H76" s="62"/>
      <c r="I76" s="62"/>
      <c r="J76" s="62"/>
      <c r="K76" s="62"/>
      <c r="L76" s="40"/>
      <c r="M76" s="40"/>
    </row>
    <row r="77" spans="2:14" x14ac:dyDescent="0.3">
      <c r="H77" s="62"/>
      <c r="I77" s="62"/>
      <c r="J77" s="62"/>
      <c r="K77" s="62"/>
      <c r="L77" s="40"/>
      <c r="M77" s="40"/>
    </row>
    <row r="78" spans="2:14" x14ac:dyDescent="0.3">
      <c r="H78" s="62"/>
      <c r="I78" s="62"/>
      <c r="J78" s="62"/>
      <c r="K78" s="62"/>
    </row>
    <row r="79" spans="2:14" x14ac:dyDescent="0.3"/>
    <row r="177" x14ac:dyDescent="0.3"/>
    <row r="178" x14ac:dyDescent="0.3"/>
    <row r="179" x14ac:dyDescent="0.3"/>
    <row r="180" x14ac:dyDescent="0.3"/>
    <row r="181" x14ac:dyDescent="0.3"/>
    <row r="182" x14ac:dyDescent="0.3"/>
    <row r="183" x14ac:dyDescent="0.3"/>
  </sheetData>
  <sheetProtection algorithmName="SHA-512" hashValue="pkSTWE3cpT4T2k4AGAw1I72OfDOLF90At9T8/7dt1TihU70LrD6IO+gE4/WSB8+JjnC6YWYzoIo1se3MYoOCoQ==" saltValue="zO/gunuRbpfhpXBeLnCgVw==" spinCount="100000" sheet="1" objects="1" scenarios="1"/>
  <mergeCells count="10">
    <mergeCell ref="C62:L62"/>
    <mergeCell ref="C63:L63"/>
    <mergeCell ref="C64:L64"/>
    <mergeCell ref="C65:L65"/>
    <mergeCell ref="G6:L8"/>
    <mergeCell ref="B46:L51"/>
    <mergeCell ref="C54:C55"/>
    <mergeCell ref="K54:K55"/>
    <mergeCell ref="L54:L55"/>
    <mergeCell ref="C61:L61"/>
  </mergeCells>
  <conditionalFormatting sqref="I13:I38">
    <cfRule type="expression" dxfId="0" priority="1">
      <formula>I13&lt;&gt;100%</formula>
    </cfRule>
  </conditionalFormatting>
  <dataValidations count="1">
    <dataValidation type="whole" allowBlank="1" showInputMessage="1" showErrorMessage="1" sqref="H13:H38" xr:uid="{00000000-0002-0000-0300-000000000000}">
      <formula1>0</formula1>
      <formula2>1000</formula2>
    </dataValidation>
  </dataValidations>
  <printOptions horizontalCentered="1"/>
  <pageMargins left="0.39370078740157483" right="0.39370078740157483" top="0.98425196850393704" bottom="0.39370078740157483" header="0.31496062992125984" footer="0.31496062992125984"/>
  <pageSetup scale="39" orientation="landscape" r:id="rId1"/>
  <headerFooter>
    <oddHeader>&amp;C&amp;G</oddHeader>
    <oddFooter>&amp;CFECHA DE ELABORACIÓN: &amp;D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5"/>
  <sheetViews>
    <sheetView showGridLines="0" zoomScale="70" zoomScaleNormal="70" workbookViewId="0">
      <selection activeCell="D24" sqref="D24"/>
    </sheetView>
  </sheetViews>
  <sheetFormatPr baseColWidth="10" defaultColWidth="0" defaultRowHeight="15" zeroHeight="1" x14ac:dyDescent="0.3"/>
  <cols>
    <col min="1" max="1" width="8.5703125" style="218" customWidth="1"/>
    <col min="2" max="2" width="21.42578125" style="218" customWidth="1"/>
    <col min="3" max="3" width="63.7109375" style="218" customWidth="1"/>
    <col min="4" max="7" width="21.42578125" style="218" customWidth="1"/>
    <col min="8" max="8" width="8.5703125" style="218" customWidth="1"/>
    <col min="9" max="19" width="0" style="218" hidden="1" customWidth="1"/>
    <col min="20" max="16384" width="11.42578125" style="218" hidden="1"/>
  </cols>
  <sheetData>
    <row r="1" spans="2:13" ht="31.5" customHeight="1" x14ac:dyDescent="0.3">
      <c r="B1" s="86" t="s">
        <v>0</v>
      </c>
      <c r="C1" s="86"/>
      <c r="D1" s="86"/>
      <c r="E1" s="86"/>
      <c r="F1" s="86"/>
      <c r="G1" s="86"/>
      <c r="H1" s="86"/>
      <c r="I1" s="217"/>
      <c r="J1" s="217"/>
      <c r="K1" s="217"/>
      <c r="L1" s="217"/>
      <c r="M1" s="217"/>
    </row>
    <row r="2" spans="2:13" ht="18" x14ac:dyDescent="0.35">
      <c r="B2" s="9"/>
      <c r="C2" s="9"/>
      <c r="D2" s="9"/>
      <c r="E2" s="9"/>
      <c r="F2" s="9"/>
      <c r="G2" s="9"/>
      <c r="H2" s="9"/>
      <c r="I2" s="9"/>
      <c r="J2" s="9"/>
      <c r="K2" s="9"/>
      <c r="L2" s="9"/>
      <c r="M2" s="9"/>
    </row>
    <row r="3" spans="2:13" ht="24" x14ac:dyDescent="0.35">
      <c r="B3" s="155" t="s">
        <v>158</v>
      </c>
      <c r="C3" s="155"/>
      <c r="D3" s="155"/>
      <c r="E3" s="155"/>
      <c r="F3" s="155"/>
      <c r="G3" s="155"/>
      <c r="H3" s="155"/>
      <c r="I3" s="88"/>
      <c r="J3" s="88"/>
      <c r="K3" s="88"/>
      <c r="L3" s="88"/>
      <c r="M3" s="11"/>
    </row>
    <row r="4" spans="2:13" x14ac:dyDescent="0.3"/>
    <row r="5" spans="2:13" ht="21.75" x14ac:dyDescent="0.3">
      <c r="B5" s="3" t="s">
        <v>159</v>
      </c>
      <c r="C5" s="3" t="s">
        <v>7</v>
      </c>
      <c r="D5" s="3"/>
      <c r="E5" s="3" t="s">
        <v>8</v>
      </c>
      <c r="F5" s="3" t="s">
        <v>9</v>
      </c>
      <c r="G5" s="3"/>
    </row>
    <row r="6" spans="2:13" ht="21.75" x14ac:dyDescent="0.3">
      <c r="C6" s="219" t="s">
        <v>14</v>
      </c>
    </row>
    <row r="7" spans="2:13" x14ac:dyDescent="0.3"/>
    <row r="8" spans="2:13" x14ac:dyDescent="0.3">
      <c r="B8" s="220" t="s">
        <v>160</v>
      </c>
      <c r="C8" s="221"/>
      <c r="D8" s="222" t="s">
        <v>58</v>
      </c>
      <c r="E8" s="222" t="s">
        <v>60</v>
      </c>
      <c r="F8" s="223" t="s">
        <v>59</v>
      </c>
      <c r="G8" s="223" t="s">
        <v>161</v>
      </c>
    </row>
    <row r="9" spans="2:13" x14ac:dyDescent="0.3">
      <c r="B9" s="224">
        <v>1000</v>
      </c>
      <c r="C9" s="225" t="s">
        <v>162</v>
      </c>
      <c r="D9" s="226">
        <f>+SUMIF(B16:B52,"&lt;19999",D16:D52)</f>
        <v>2535050</v>
      </c>
      <c r="E9" s="226">
        <f>+SUMIF(B16:B52,"&lt;19999",E16:E52)</f>
        <v>2368440.66</v>
      </c>
      <c r="F9" s="227">
        <f>+SUMIF(B16:B52,"&lt;19999",F16:F52)</f>
        <v>0</v>
      </c>
      <c r="G9" s="227">
        <f>+SUMIF(B16:B52,"&lt;19999",G16:G52)</f>
        <v>166609.34000000008</v>
      </c>
    </row>
    <row r="10" spans="2:13" x14ac:dyDescent="0.3">
      <c r="B10" s="224">
        <v>2000</v>
      </c>
      <c r="C10" s="225" t="s">
        <v>163</v>
      </c>
      <c r="D10" s="226">
        <f>+SUMIF(B16:B52,"&lt;29999",D16:D52)-SUMIF(B16:B52,"&lt;19999",D16:D52)</f>
        <v>0</v>
      </c>
      <c r="E10" s="226">
        <f>+SUMIF(B16:B52,"&lt;29999",E16:E52)-SUMIF(B16:B52,"&lt;19999",E16:E52)</f>
        <v>0</v>
      </c>
      <c r="F10" s="227">
        <f>+SUMIF(B16:B52,"&lt;29999",F16:F52)-SUMIF(B16:B52,"&lt;19999",F16:F52)</f>
        <v>0</v>
      </c>
      <c r="G10" s="227">
        <f>+SUMIF(B16:B52,"&lt;29999",G16:G52)-SUMIF(B16:B52,"&lt;19999",G16:G52)</f>
        <v>0</v>
      </c>
    </row>
    <row r="11" spans="2:13" x14ac:dyDescent="0.3">
      <c r="B11" s="224">
        <v>3000</v>
      </c>
      <c r="C11" s="225" t="s">
        <v>164</v>
      </c>
      <c r="D11" s="226">
        <f>+SUMIF(B16:B52,"&lt;39999",D16:D52)-SUMIF(B16:B52,"&lt;29999",D16:D52)</f>
        <v>50700</v>
      </c>
      <c r="E11" s="226">
        <f>+SUMIF(B16:B52,"&lt;39999",E16:E52)-SUMIF(B16:B52,"&lt;29999",E16:E52)</f>
        <v>47369</v>
      </c>
      <c r="F11" s="227">
        <f>+SUMIF(B16:B52,"&lt;39999",F16:F52)-SUMIF(B16:B52,"&lt;29999",F16:F52)</f>
        <v>0</v>
      </c>
      <c r="G11" s="227">
        <f>+SUMIF(B16:B52,"&lt;39999",G16:G52)-SUMIF(B16:B52,"&lt;29999",G16:G52)</f>
        <v>3331</v>
      </c>
    </row>
    <row r="12" spans="2:13" x14ac:dyDescent="0.3">
      <c r="B12" s="224">
        <v>4000</v>
      </c>
      <c r="C12" s="225" t="s">
        <v>165</v>
      </c>
      <c r="D12" s="226">
        <f>+SUMIF(B16:B52,"&lt;49999",D16:D52)-SUMIF(B16:B52,"&lt;39999",D16:D52)</f>
        <v>0</v>
      </c>
      <c r="E12" s="226">
        <f>+SUMIF(B16:B52,"&lt;49999",E16:E52)-SUMIF(B16:B52,"&lt;39999",E16:E52)</f>
        <v>0</v>
      </c>
      <c r="F12" s="227">
        <f>+SUMIF(B16:B52,"&lt;49999",F16:F52)-SUMIF(B16:B52,"&lt;39999",F16:F52)</f>
        <v>0</v>
      </c>
      <c r="G12" s="227">
        <f>+SUMIF(B16:B52,"&lt;49999",G16:G52)-SUMIF(B16:B52,"&lt;39999",G16:G52)</f>
        <v>0</v>
      </c>
    </row>
    <row r="13" spans="2:13" x14ac:dyDescent="0.3">
      <c r="C13" s="228" t="s">
        <v>166</v>
      </c>
      <c r="D13" s="229">
        <f>+SUM(D9:D12)</f>
        <v>2585750</v>
      </c>
      <c r="E13" s="229">
        <f>+SUM(E9:E12)</f>
        <v>2415809.66</v>
      </c>
      <c r="F13" s="230">
        <f>+SUM(F9:F12)</f>
        <v>0</v>
      </c>
      <c r="G13" s="230">
        <f>+SUM(G9:G12)</f>
        <v>169940.34000000008</v>
      </c>
    </row>
    <row r="14" spans="2:13" x14ac:dyDescent="0.3"/>
    <row r="15" spans="2:13" ht="45.75" customHeight="1" x14ac:dyDescent="0.3">
      <c r="B15" s="231" t="s">
        <v>167</v>
      </c>
      <c r="C15" s="232" t="s">
        <v>168</v>
      </c>
      <c r="D15" s="233" t="s">
        <v>169</v>
      </c>
      <c r="E15" s="233" t="s">
        <v>170</v>
      </c>
      <c r="F15" s="233" t="s">
        <v>171</v>
      </c>
      <c r="G15" s="233" t="s">
        <v>172</v>
      </c>
    </row>
    <row r="16" spans="2:13" x14ac:dyDescent="0.3">
      <c r="B16" s="234">
        <v>13404</v>
      </c>
      <c r="C16" s="235" t="str">
        <f t="shared" ref="C16:C52" si="0">IFERROR(VLOOKUP(B16,partidas,2,0),"-")</f>
        <v xml:space="preserve"> Compensaciones por servicios eventuales</v>
      </c>
      <c r="D16" s="236">
        <v>2153077</v>
      </c>
      <c r="E16" s="236">
        <v>1986467.66</v>
      </c>
      <c r="F16" s="236">
        <v>0</v>
      </c>
      <c r="G16" s="237">
        <f>+D16-E16-F16</f>
        <v>166609.34000000008</v>
      </c>
    </row>
    <row r="17" spans="2:7" x14ac:dyDescent="0.3">
      <c r="B17" s="234">
        <v>15401</v>
      </c>
      <c r="C17" s="235" t="str">
        <f t="shared" si="0"/>
        <v xml:space="preserve"> Prestaciones establecidas por condiciones generales de trabajo o contratos colectivos de trabajo</v>
      </c>
      <c r="D17" s="236">
        <v>173000</v>
      </c>
      <c r="E17" s="236">
        <v>173000</v>
      </c>
      <c r="F17" s="236">
        <v>0</v>
      </c>
      <c r="G17" s="237">
        <f t="shared" ref="G17:G52" si="1">+D17-E17-F17</f>
        <v>0</v>
      </c>
    </row>
    <row r="18" spans="2:7" x14ac:dyDescent="0.3">
      <c r="B18" s="234">
        <v>17101</v>
      </c>
      <c r="C18" s="235" t="str">
        <f t="shared" si="0"/>
        <v xml:space="preserve"> Estímulos por productividad y eficiencia</v>
      </c>
      <c r="D18" s="236">
        <v>208973</v>
      </c>
      <c r="E18" s="236">
        <v>208973</v>
      </c>
      <c r="F18" s="236">
        <v>0</v>
      </c>
      <c r="G18" s="237">
        <f t="shared" si="1"/>
        <v>0</v>
      </c>
    </row>
    <row r="19" spans="2:7" x14ac:dyDescent="0.3">
      <c r="B19" s="234">
        <v>39801</v>
      </c>
      <c r="C19" s="235" t="str">
        <f t="shared" si="0"/>
        <v xml:space="preserve"> Impuesto sobre nóminas</v>
      </c>
      <c r="D19" s="236">
        <v>50700</v>
      </c>
      <c r="E19" s="236">
        <v>47369</v>
      </c>
      <c r="F19" s="236">
        <v>0</v>
      </c>
      <c r="G19" s="237">
        <f t="shared" si="1"/>
        <v>3331</v>
      </c>
    </row>
    <row r="20" spans="2:7" x14ac:dyDescent="0.3">
      <c r="B20" s="234" t="s">
        <v>173</v>
      </c>
      <c r="C20" s="235" t="str">
        <f t="shared" si="0"/>
        <v>-</v>
      </c>
      <c r="D20" s="236">
        <v>0</v>
      </c>
      <c r="E20" s="236">
        <v>0</v>
      </c>
      <c r="F20" s="236">
        <v>0</v>
      </c>
      <c r="G20" s="237">
        <f t="shared" si="1"/>
        <v>0</v>
      </c>
    </row>
    <row r="21" spans="2:7" x14ac:dyDescent="0.3">
      <c r="B21" s="234" t="s">
        <v>173</v>
      </c>
      <c r="C21" s="235" t="str">
        <f t="shared" si="0"/>
        <v>-</v>
      </c>
      <c r="D21" s="236">
        <v>0</v>
      </c>
      <c r="E21" s="236">
        <v>0</v>
      </c>
      <c r="F21" s="236">
        <v>0</v>
      </c>
      <c r="G21" s="237">
        <f t="shared" si="1"/>
        <v>0</v>
      </c>
    </row>
    <row r="22" spans="2:7" x14ac:dyDescent="0.3">
      <c r="B22" s="234" t="s">
        <v>173</v>
      </c>
      <c r="C22" s="235" t="str">
        <f t="shared" si="0"/>
        <v>-</v>
      </c>
      <c r="D22" s="236">
        <v>0</v>
      </c>
      <c r="E22" s="236">
        <v>0</v>
      </c>
      <c r="F22" s="236">
        <v>0</v>
      </c>
      <c r="G22" s="237">
        <f t="shared" si="1"/>
        <v>0</v>
      </c>
    </row>
    <row r="23" spans="2:7" x14ac:dyDescent="0.3">
      <c r="B23" s="234" t="s">
        <v>173</v>
      </c>
      <c r="C23" s="235" t="str">
        <f t="shared" si="0"/>
        <v>-</v>
      </c>
      <c r="D23" s="236">
        <v>0</v>
      </c>
      <c r="E23" s="236">
        <v>0</v>
      </c>
      <c r="F23" s="236">
        <v>0</v>
      </c>
      <c r="G23" s="237">
        <f t="shared" si="1"/>
        <v>0</v>
      </c>
    </row>
    <row r="24" spans="2:7" x14ac:dyDescent="0.3">
      <c r="B24" s="234" t="s">
        <v>173</v>
      </c>
      <c r="C24" s="235" t="str">
        <f t="shared" si="0"/>
        <v>-</v>
      </c>
      <c r="D24" s="236">
        <v>0</v>
      </c>
      <c r="E24" s="236">
        <v>0</v>
      </c>
      <c r="F24" s="236">
        <v>0</v>
      </c>
      <c r="G24" s="237">
        <f t="shared" si="1"/>
        <v>0</v>
      </c>
    </row>
    <row r="25" spans="2:7" x14ac:dyDescent="0.3">
      <c r="B25" s="234" t="s">
        <v>173</v>
      </c>
      <c r="C25" s="235" t="str">
        <f t="shared" si="0"/>
        <v>-</v>
      </c>
      <c r="D25" s="236">
        <v>0</v>
      </c>
      <c r="E25" s="236">
        <v>0</v>
      </c>
      <c r="F25" s="236">
        <v>0</v>
      </c>
      <c r="G25" s="237">
        <f t="shared" si="1"/>
        <v>0</v>
      </c>
    </row>
    <row r="26" spans="2:7" x14ac:dyDescent="0.3">
      <c r="B26" s="234" t="s">
        <v>173</v>
      </c>
      <c r="C26" s="235" t="str">
        <f t="shared" si="0"/>
        <v>-</v>
      </c>
      <c r="D26" s="236">
        <v>0</v>
      </c>
      <c r="E26" s="236">
        <v>0</v>
      </c>
      <c r="F26" s="236">
        <v>0</v>
      </c>
      <c r="G26" s="237">
        <f t="shared" si="1"/>
        <v>0</v>
      </c>
    </row>
    <row r="27" spans="2:7" x14ac:dyDescent="0.3">
      <c r="B27" s="234" t="s">
        <v>173</v>
      </c>
      <c r="C27" s="235" t="str">
        <f t="shared" si="0"/>
        <v>-</v>
      </c>
      <c r="D27" s="236">
        <v>0</v>
      </c>
      <c r="E27" s="236">
        <v>0</v>
      </c>
      <c r="F27" s="236">
        <v>0</v>
      </c>
      <c r="G27" s="237">
        <f t="shared" si="1"/>
        <v>0</v>
      </c>
    </row>
    <row r="28" spans="2:7" x14ac:dyDescent="0.3">
      <c r="B28" s="234" t="s">
        <v>173</v>
      </c>
      <c r="C28" s="235" t="str">
        <f t="shared" si="0"/>
        <v>-</v>
      </c>
      <c r="D28" s="236">
        <v>0</v>
      </c>
      <c r="E28" s="236">
        <v>0</v>
      </c>
      <c r="F28" s="236">
        <v>0</v>
      </c>
      <c r="G28" s="237">
        <f t="shared" si="1"/>
        <v>0</v>
      </c>
    </row>
    <row r="29" spans="2:7" x14ac:dyDescent="0.3">
      <c r="B29" s="234" t="s">
        <v>173</v>
      </c>
      <c r="C29" s="235" t="str">
        <f t="shared" si="0"/>
        <v>-</v>
      </c>
      <c r="D29" s="236">
        <v>0</v>
      </c>
      <c r="E29" s="236">
        <v>0</v>
      </c>
      <c r="F29" s="236">
        <v>0</v>
      </c>
      <c r="G29" s="237">
        <f t="shared" si="1"/>
        <v>0</v>
      </c>
    </row>
    <row r="30" spans="2:7" x14ac:dyDescent="0.3">
      <c r="B30" s="234" t="s">
        <v>173</v>
      </c>
      <c r="C30" s="235" t="str">
        <f t="shared" si="0"/>
        <v>-</v>
      </c>
      <c r="D30" s="236">
        <v>0</v>
      </c>
      <c r="E30" s="236">
        <v>0</v>
      </c>
      <c r="F30" s="236">
        <v>0</v>
      </c>
      <c r="G30" s="237">
        <f t="shared" si="1"/>
        <v>0</v>
      </c>
    </row>
    <row r="31" spans="2:7" x14ac:dyDescent="0.3">
      <c r="B31" s="234" t="s">
        <v>173</v>
      </c>
      <c r="C31" s="235" t="str">
        <f t="shared" si="0"/>
        <v>-</v>
      </c>
      <c r="D31" s="236">
        <v>0</v>
      </c>
      <c r="E31" s="236">
        <v>0</v>
      </c>
      <c r="F31" s="236">
        <v>0</v>
      </c>
      <c r="G31" s="237">
        <f t="shared" si="1"/>
        <v>0</v>
      </c>
    </row>
    <row r="32" spans="2:7" x14ac:dyDescent="0.3">
      <c r="B32" s="234" t="s">
        <v>173</v>
      </c>
      <c r="C32" s="235" t="str">
        <f t="shared" si="0"/>
        <v>-</v>
      </c>
      <c r="D32" s="236">
        <v>0</v>
      </c>
      <c r="E32" s="236">
        <v>0</v>
      </c>
      <c r="F32" s="236">
        <v>0</v>
      </c>
      <c r="G32" s="237">
        <f t="shared" si="1"/>
        <v>0</v>
      </c>
    </row>
    <row r="33" spans="2:7" x14ac:dyDescent="0.3">
      <c r="B33" s="234" t="s">
        <v>173</v>
      </c>
      <c r="C33" s="235" t="str">
        <f t="shared" si="0"/>
        <v>-</v>
      </c>
      <c r="D33" s="236">
        <v>0</v>
      </c>
      <c r="E33" s="236">
        <v>0</v>
      </c>
      <c r="F33" s="236">
        <v>0</v>
      </c>
      <c r="G33" s="237">
        <f t="shared" si="1"/>
        <v>0</v>
      </c>
    </row>
    <row r="34" spans="2:7" x14ac:dyDescent="0.3">
      <c r="B34" s="234" t="s">
        <v>173</v>
      </c>
      <c r="C34" s="235" t="str">
        <f t="shared" si="0"/>
        <v>-</v>
      </c>
      <c r="D34" s="236">
        <v>0</v>
      </c>
      <c r="E34" s="236">
        <v>0</v>
      </c>
      <c r="F34" s="236">
        <v>0</v>
      </c>
      <c r="G34" s="237">
        <f t="shared" si="1"/>
        <v>0</v>
      </c>
    </row>
    <row r="35" spans="2:7" x14ac:dyDescent="0.3">
      <c r="B35" s="234" t="s">
        <v>173</v>
      </c>
      <c r="C35" s="235" t="str">
        <f t="shared" si="0"/>
        <v>-</v>
      </c>
      <c r="D35" s="236">
        <v>0</v>
      </c>
      <c r="E35" s="236">
        <v>0</v>
      </c>
      <c r="F35" s="236">
        <v>0</v>
      </c>
      <c r="G35" s="237">
        <f t="shared" si="1"/>
        <v>0</v>
      </c>
    </row>
    <row r="36" spans="2:7" x14ac:dyDescent="0.3">
      <c r="B36" s="234" t="s">
        <v>173</v>
      </c>
      <c r="C36" s="235" t="str">
        <f t="shared" si="0"/>
        <v>-</v>
      </c>
      <c r="D36" s="236">
        <v>0</v>
      </c>
      <c r="E36" s="236">
        <v>0</v>
      </c>
      <c r="F36" s="236">
        <v>0</v>
      </c>
      <c r="G36" s="237">
        <f t="shared" si="1"/>
        <v>0</v>
      </c>
    </row>
    <row r="37" spans="2:7" x14ac:dyDescent="0.3">
      <c r="B37" s="234" t="s">
        <v>173</v>
      </c>
      <c r="C37" s="235" t="str">
        <f t="shared" si="0"/>
        <v>-</v>
      </c>
      <c r="D37" s="236">
        <v>0</v>
      </c>
      <c r="E37" s="236">
        <v>0</v>
      </c>
      <c r="F37" s="236">
        <v>0</v>
      </c>
      <c r="G37" s="237">
        <f t="shared" si="1"/>
        <v>0</v>
      </c>
    </row>
    <row r="38" spans="2:7" x14ac:dyDescent="0.3">
      <c r="B38" s="234" t="s">
        <v>173</v>
      </c>
      <c r="C38" s="235" t="str">
        <f t="shared" si="0"/>
        <v>-</v>
      </c>
      <c r="D38" s="236">
        <v>0</v>
      </c>
      <c r="E38" s="236">
        <v>0</v>
      </c>
      <c r="F38" s="236">
        <v>0</v>
      </c>
      <c r="G38" s="237">
        <f t="shared" si="1"/>
        <v>0</v>
      </c>
    </row>
    <row r="39" spans="2:7" x14ac:dyDescent="0.3">
      <c r="B39" s="234" t="s">
        <v>173</v>
      </c>
      <c r="C39" s="235" t="str">
        <f t="shared" si="0"/>
        <v>-</v>
      </c>
      <c r="D39" s="236">
        <v>0</v>
      </c>
      <c r="E39" s="236">
        <v>0</v>
      </c>
      <c r="F39" s="236">
        <v>0</v>
      </c>
      <c r="G39" s="237">
        <f t="shared" si="1"/>
        <v>0</v>
      </c>
    </row>
    <row r="40" spans="2:7" x14ac:dyDescent="0.3">
      <c r="B40" s="234" t="s">
        <v>173</v>
      </c>
      <c r="C40" s="235" t="str">
        <f t="shared" si="0"/>
        <v>-</v>
      </c>
      <c r="D40" s="236">
        <v>0</v>
      </c>
      <c r="E40" s="236">
        <v>0</v>
      </c>
      <c r="F40" s="236">
        <v>0</v>
      </c>
      <c r="G40" s="237">
        <f t="shared" si="1"/>
        <v>0</v>
      </c>
    </row>
    <row r="41" spans="2:7" x14ac:dyDescent="0.3">
      <c r="B41" s="234" t="s">
        <v>173</v>
      </c>
      <c r="C41" s="235" t="str">
        <f t="shared" si="0"/>
        <v>-</v>
      </c>
      <c r="D41" s="236">
        <v>0</v>
      </c>
      <c r="E41" s="236">
        <v>0</v>
      </c>
      <c r="F41" s="236">
        <v>0</v>
      </c>
      <c r="G41" s="237">
        <f t="shared" si="1"/>
        <v>0</v>
      </c>
    </row>
    <row r="42" spans="2:7" x14ac:dyDescent="0.3">
      <c r="B42" s="234" t="s">
        <v>173</v>
      </c>
      <c r="C42" s="235" t="str">
        <f t="shared" si="0"/>
        <v>-</v>
      </c>
      <c r="D42" s="236">
        <v>0</v>
      </c>
      <c r="E42" s="236">
        <v>0</v>
      </c>
      <c r="F42" s="236">
        <v>0</v>
      </c>
      <c r="G42" s="237">
        <f t="shared" si="1"/>
        <v>0</v>
      </c>
    </row>
    <row r="43" spans="2:7" x14ac:dyDescent="0.3">
      <c r="B43" s="234" t="s">
        <v>173</v>
      </c>
      <c r="C43" s="235" t="str">
        <f t="shared" si="0"/>
        <v>-</v>
      </c>
      <c r="D43" s="236">
        <v>0</v>
      </c>
      <c r="E43" s="236">
        <v>0</v>
      </c>
      <c r="F43" s="236">
        <v>0</v>
      </c>
      <c r="G43" s="237">
        <f t="shared" si="1"/>
        <v>0</v>
      </c>
    </row>
    <row r="44" spans="2:7" x14ac:dyDescent="0.3">
      <c r="B44" s="234" t="s">
        <v>173</v>
      </c>
      <c r="C44" s="235" t="str">
        <f t="shared" si="0"/>
        <v>-</v>
      </c>
      <c r="D44" s="236">
        <v>0</v>
      </c>
      <c r="E44" s="236">
        <v>0</v>
      </c>
      <c r="F44" s="236">
        <v>0</v>
      </c>
      <c r="G44" s="237">
        <f t="shared" si="1"/>
        <v>0</v>
      </c>
    </row>
    <row r="45" spans="2:7" x14ac:dyDescent="0.3">
      <c r="B45" s="234" t="s">
        <v>173</v>
      </c>
      <c r="C45" s="235" t="str">
        <f t="shared" si="0"/>
        <v>-</v>
      </c>
      <c r="D45" s="236">
        <v>0</v>
      </c>
      <c r="E45" s="236">
        <v>0</v>
      </c>
      <c r="F45" s="236">
        <v>0</v>
      </c>
      <c r="G45" s="237">
        <f t="shared" si="1"/>
        <v>0</v>
      </c>
    </row>
    <row r="46" spans="2:7" x14ac:dyDescent="0.3">
      <c r="B46" s="234" t="s">
        <v>173</v>
      </c>
      <c r="C46" s="235" t="str">
        <f t="shared" si="0"/>
        <v>-</v>
      </c>
      <c r="D46" s="236">
        <v>0</v>
      </c>
      <c r="E46" s="236">
        <v>0</v>
      </c>
      <c r="F46" s="236">
        <v>0</v>
      </c>
      <c r="G46" s="237">
        <f t="shared" si="1"/>
        <v>0</v>
      </c>
    </row>
    <row r="47" spans="2:7" x14ac:dyDescent="0.3">
      <c r="B47" s="234" t="s">
        <v>173</v>
      </c>
      <c r="C47" s="235" t="str">
        <f t="shared" si="0"/>
        <v>-</v>
      </c>
      <c r="D47" s="236">
        <v>0</v>
      </c>
      <c r="E47" s="236">
        <v>0</v>
      </c>
      <c r="F47" s="236">
        <v>0</v>
      </c>
      <c r="G47" s="237">
        <f t="shared" si="1"/>
        <v>0</v>
      </c>
    </row>
    <row r="48" spans="2:7" x14ac:dyDescent="0.3">
      <c r="B48" s="234" t="s">
        <v>173</v>
      </c>
      <c r="C48" s="235" t="str">
        <f t="shared" si="0"/>
        <v>-</v>
      </c>
      <c r="D48" s="236">
        <v>0</v>
      </c>
      <c r="E48" s="236">
        <v>0</v>
      </c>
      <c r="F48" s="236">
        <v>0</v>
      </c>
      <c r="G48" s="237">
        <f t="shared" si="1"/>
        <v>0</v>
      </c>
    </row>
    <row r="49" spans="2:11" x14ac:dyDescent="0.3">
      <c r="B49" s="234" t="s">
        <v>173</v>
      </c>
      <c r="C49" s="235" t="str">
        <f t="shared" si="0"/>
        <v>-</v>
      </c>
      <c r="D49" s="236">
        <v>0</v>
      </c>
      <c r="E49" s="236">
        <v>0</v>
      </c>
      <c r="F49" s="236">
        <v>0</v>
      </c>
      <c r="G49" s="237">
        <f t="shared" si="1"/>
        <v>0</v>
      </c>
    </row>
    <row r="50" spans="2:11" x14ac:dyDescent="0.3">
      <c r="B50" s="234" t="s">
        <v>173</v>
      </c>
      <c r="C50" s="235" t="str">
        <f t="shared" si="0"/>
        <v>-</v>
      </c>
      <c r="D50" s="236">
        <v>0</v>
      </c>
      <c r="E50" s="236">
        <v>0</v>
      </c>
      <c r="F50" s="236">
        <v>0</v>
      </c>
      <c r="G50" s="237">
        <f t="shared" si="1"/>
        <v>0</v>
      </c>
    </row>
    <row r="51" spans="2:11" x14ac:dyDescent="0.3">
      <c r="B51" s="234" t="s">
        <v>173</v>
      </c>
      <c r="C51" s="235" t="str">
        <f t="shared" si="0"/>
        <v>-</v>
      </c>
      <c r="D51" s="236">
        <v>0</v>
      </c>
      <c r="E51" s="236">
        <v>0</v>
      </c>
      <c r="F51" s="236">
        <v>0</v>
      </c>
      <c r="G51" s="237">
        <f t="shared" si="1"/>
        <v>0</v>
      </c>
    </row>
    <row r="52" spans="2:11" x14ac:dyDescent="0.3">
      <c r="B52" s="234" t="s">
        <v>173</v>
      </c>
      <c r="C52" s="235" t="str">
        <f t="shared" si="0"/>
        <v>-</v>
      </c>
      <c r="D52" s="236">
        <v>0</v>
      </c>
      <c r="E52" s="236">
        <v>0</v>
      </c>
      <c r="F52" s="236">
        <v>0</v>
      </c>
      <c r="G52" s="237">
        <f t="shared" si="1"/>
        <v>0</v>
      </c>
    </row>
    <row r="53" spans="2:11" x14ac:dyDescent="0.3">
      <c r="C53" s="238" t="s">
        <v>174</v>
      </c>
      <c r="D53" s="239">
        <f>+SUM(D16:D52)</f>
        <v>2585750</v>
      </c>
      <c r="E53" s="239">
        <f>+SUM(E16:E52)</f>
        <v>2415809.66</v>
      </c>
      <c r="F53" s="239">
        <f>+SUM(F16:F52)</f>
        <v>0</v>
      </c>
      <c r="G53" s="240">
        <f>+SUM(G16:G52)</f>
        <v>169940.34000000008</v>
      </c>
    </row>
    <row r="54" spans="2:11" x14ac:dyDescent="0.3"/>
    <row r="55" spans="2:11" x14ac:dyDescent="0.3"/>
    <row r="56" spans="2:11" x14ac:dyDescent="0.3"/>
    <row r="57" spans="2:11" ht="18" x14ac:dyDescent="0.35">
      <c r="E57" s="241" t="s">
        <v>134</v>
      </c>
      <c r="F57" s="241"/>
      <c r="G57" s="9"/>
      <c r="I57" s="241"/>
      <c r="J57" s="241"/>
      <c r="K57" s="241"/>
    </row>
    <row r="58" spans="2:11" ht="18" x14ac:dyDescent="0.35">
      <c r="E58" s="9"/>
      <c r="F58" s="9"/>
      <c r="G58" s="9"/>
      <c r="I58" s="9"/>
      <c r="J58" s="9"/>
      <c r="K58" s="9"/>
    </row>
    <row r="59" spans="2:11" ht="18" x14ac:dyDescent="0.35">
      <c r="E59" s="9"/>
      <c r="F59" s="9"/>
      <c r="G59" s="9"/>
      <c r="I59" s="9"/>
      <c r="J59" s="9"/>
      <c r="K59" s="9"/>
    </row>
    <row r="60" spans="2:11" ht="18" x14ac:dyDescent="0.35">
      <c r="E60" s="81"/>
      <c r="F60" s="81"/>
      <c r="G60" s="81"/>
      <c r="I60" s="81"/>
      <c r="J60" s="81"/>
      <c r="K60" s="81"/>
    </row>
    <row r="61" spans="2:11" ht="18" x14ac:dyDescent="0.35">
      <c r="E61" s="82" t="s">
        <v>33</v>
      </c>
      <c r="F61" s="82"/>
      <c r="G61" s="81"/>
      <c r="I61" s="82"/>
      <c r="J61" s="82"/>
      <c r="K61" s="82"/>
    </row>
    <row r="62" spans="2:11" x14ac:dyDescent="0.3"/>
    <row r="63" spans="2:11" x14ac:dyDescent="0.3"/>
    <row r="64" spans="2:11"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sheetData>
  <sheetProtection algorithmName="SHA-512" hashValue="CqWKMD9clzSDHs45FTtt1Qa7lVaGpYtyA4hHJQVn+HyG4CmlV5RAQ7WcfmSivsPyTvqDLXr3w1ltk+0HOWdr8g==" saltValue="Ktw+D9lOX6mvyZICq85smw==" spinCount="100000" sheet="1" objects="1" scenarios="1" selectLockedCells="1"/>
  <printOptions horizontalCentered="1"/>
  <pageMargins left="0.19685039370078741" right="0.19685039370078741" top="0.98425196850393704" bottom="0.19685039370078741" header="0.31496062992125984" footer="0.31496062992125984"/>
  <pageSetup scale="54"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Depto. Planeacion Colima</cp:lastModifiedBy>
  <dcterms:created xsi:type="dcterms:W3CDTF">2024-01-03T01:49:48Z</dcterms:created>
  <dcterms:modified xsi:type="dcterms:W3CDTF">2024-02-20T14:36:37Z</dcterms:modified>
</cp:coreProperties>
</file>